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'Položky'!$A$1:$G$101</definedName>
    <definedName name="_xlnm.Print_Area" localSheetId="1">'Rekapitulace'!$A$1:$I$26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<sst xmlns="http://schemas.openxmlformats.org/spreadsheetml/2006/main" count="358" uniqueCount="245">
  <si>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</si>
  <si>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</si>
  <si>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</si>
  <si>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</si>
  <si>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</si>
  <si>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</si>
  <si>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</si>
  <si>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</si>
  <si>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</si>
  <si>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</si>
  <si>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</si>
  <si>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</si>
  <si>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</si>
  <si>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</si>
  <si>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</si>
  <si>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</si>
  <si>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</si>
  <si>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</si>
  <si>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</si>
  <si>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</si>
  <si>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</si>
  <si>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</si>
  <si>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</si>
  <si>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</si>
  <si>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</si>
  <si>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</si>
  <si>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</si>
  <si>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</si>
  <si>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</si>
  <si>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</si>
  <si>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</si>
  <si>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</si>
  <si>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</si>
  <si>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</si>
  <si>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</si>
  <si>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</si>
  <si>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</si>
  <si>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</si>
  <si>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</si>
  <si>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</si>
  <si>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</si>
  <si>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</si>
  <si>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</si>
  <si>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</si>
  <si>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</si>
  <si>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</si>
  <si>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</si>
  <si>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</si>
  <si>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</si>
  <si>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</si>
  <si>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</si>
  <si>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</si>
  <si>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</si>
  <si>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</si>
  <si>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</si>
  <si>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</si>
  <si>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</si>
  <si>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</si>
  <si>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</si>
  <si>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</si>
  <si>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</si>
  <si>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</si>
  <si>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</si>
  <si>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</si>
  <si>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</si>
  <si>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</si>
  <si>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</si>
  <si>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</si>
  <si>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</si>
  <si>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</si>
  <si>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121 10-1102.R00</t>
  </si>
  <si>
    <t xml:space="preserve">Sejmutí ornice s přemístěním přes 50 do 100 m </t>
  </si>
  <si>
    <t>m3</t>
  </si>
  <si>
    <t>122 20-1101.R00</t>
  </si>
  <si>
    <t xml:space="preserve">Odkopávky nezapažené v hor. 3 do 100 m3 </t>
  </si>
  <si>
    <t>132 20-1101.R00</t>
  </si>
  <si>
    <t xml:space="preserve">Hloubení rýh šířky do 60 cm v hor.3 do 100 m3 </t>
  </si>
  <si>
    <t>162 20-1102.R00</t>
  </si>
  <si>
    <t xml:space="preserve">Vodorovné přemístění výkopku z hor.1-4 do 50 m </t>
  </si>
  <si>
    <t>174 10-1102.R00</t>
  </si>
  <si>
    <t xml:space="preserve">Zásyp ruční se zhutněním </t>
  </si>
  <si>
    <t>2</t>
  </si>
  <si>
    <t>Základy,zvláštní zakládání</t>
  </si>
  <si>
    <t>271 57-1112.R00</t>
  </si>
  <si>
    <t xml:space="preserve">Polštář základu ze štěrkopísku netříděného </t>
  </si>
  <si>
    <t>273 32-2411.R00</t>
  </si>
  <si>
    <t xml:space="preserve">Železobeton zákl. desek síranovzd. B 30 (C 25/30) </t>
  </si>
  <si>
    <t>274 31-3611.R00</t>
  </si>
  <si>
    <t xml:space="preserve">Beton základových pasů prostý B 20 (C 16/20) </t>
  </si>
  <si>
    <t>273 36-2021.R00</t>
  </si>
  <si>
    <t xml:space="preserve">Výztuž základových desek ze svařovaných sití KARI </t>
  </si>
  <si>
    <t>t</t>
  </si>
  <si>
    <t>274 35-1215.R00</t>
  </si>
  <si>
    <t xml:space="preserve">Bednění stěn základových pasů - zřízení </t>
  </si>
  <si>
    <t>m2</t>
  </si>
  <si>
    <t>274 35-1216.R00</t>
  </si>
  <si>
    <t xml:space="preserve">Bednění stěn základových pasů - odstranění </t>
  </si>
  <si>
    <t>274 36-1821.R00</t>
  </si>
  <si>
    <t xml:space="preserve">Výztuž základových pasů z betonářské oceli 10 505 </t>
  </si>
  <si>
    <t>275 31-3611.R00</t>
  </si>
  <si>
    <t xml:space="preserve">Beton základových patek prostý B 20 (C 16/20) </t>
  </si>
  <si>
    <t>275 35-1215.R00</t>
  </si>
  <si>
    <t xml:space="preserve">Bednění stěn základových patek - zřízení </t>
  </si>
  <si>
    <t>275 35-1216.R00</t>
  </si>
  <si>
    <t xml:space="preserve">Bednění stěn základových patek - odstranění </t>
  </si>
  <si>
    <t>279 32-0030.RAB</t>
  </si>
  <si>
    <t>Základová zeď ŽB z B 20 (C 16/20) tloušťky 30 cm bednění, výztuž 120 kg/m3, štěrkopís. podkl. 10 cm</t>
  </si>
  <si>
    <t>279355311</t>
  </si>
  <si>
    <t xml:space="preserve">Zabudiované bednění zákl.zdí BD 30 </t>
  </si>
  <si>
    <t>3</t>
  </si>
  <si>
    <t>Svislé a kompletní konstrukce</t>
  </si>
  <si>
    <t>311 23-8113.R00</t>
  </si>
  <si>
    <t xml:space="preserve">Zdivo POROTHERM 24 P+D P 10 na MVC 5 tl. 24 cm </t>
  </si>
  <si>
    <t>311 23-8115.R00</t>
  </si>
  <si>
    <t xml:space="preserve">Zdivo POROTHERM 30 P+D P 10 na MVC 5 tl. 30 cm </t>
  </si>
  <si>
    <t>311 23-8215.R00</t>
  </si>
  <si>
    <t xml:space="preserve">Zdivo POROTHERM 40 P+D P 10 na MVC 5 tl. 40 cm </t>
  </si>
  <si>
    <t>314231199</t>
  </si>
  <si>
    <t xml:space="preserve">Zdivo ventilací z tvárnic Schiedel </t>
  </si>
  <si>
    <t>m</t>
  </si>
  <si>
    <t>317 16-8112.R00</t>
  </si>
  <si>
    <t xml:space="preserve">Překlad POROTHERM plochý 11,5/7,1/125 cm </t>
  </si>
  <si>
    <t>kus</t>
  </si>
  <si>
    <t>317 16-8131.R00</t>
  </si>
  <si>
    <t xml:space="preserve">Překlad POROTHERM vysoký 23,8/7/125 cm </t>
  </si>
  <si>
    <t>317 16-8134.R00</t>
  </si>
  <si>
    <t xml:space="preserve">Překlad POROTHERM vysoký 23,8/7/200 cm </t>
  </si>
  <si>
    <t>317 16-8141.R00</t>
  </si>
  <si>
    <t xml:space="preserve">Překlad POROTHERM RONO dl. 125 cm š. 36,5 a 40 cm </t>
  </si>
  <si>
    <t>317 16-8142.R00</t>
  </si>
  <si>
    <t xml:space="preserve">Překlad POROTHERM RONO dl. 150 cm š. 36,5 a 40 cm </t>
  </si>
  <si>
    <t>317 16-8143.R00</t>
  </si>
  <si>
    <t xml:space="preserve">Překlad POROTHERM RONO dl. 175 cm š. 36,5 a 40 cm </t>
  </si>
  <si>
    <t>317 16-8144.R00</t>
  </si>
  <si>
    <t xml:space="preserve">Překlad POROTHERM RONO dl. 200 cm š. 36,5 a 40 cm </t>
  </si>
  <si>
    <t>317 16-8147.R00</t>
  </si>
  <si>
    <t xml:space="preserve">Překlad POROTHERM RONO dl. 275 cm š. 36,5 a 40 cm </t>
  </si>
  <si>
    <t>317 16-8148.R00</t>
  </si>
  <si>
    <t xml:space="preserve">Překlad POROTHERM RONO dl. 300 cm š. 36,5 a 40 cm </t>
  </si>
  <si>
    <t>317 16-8149.R00</t>
  </si>
  <si>
    <t xml:space="preserve">Překlad POROTHERM RONO dl. 325 cm š. 36,5 a 40 cm </t>
  </si>
  <si>
    <t>331 23-1114.R00</t>
  </si>
  <si>
    <t xml:space="preserve">Zdivo pilířů cihelné z CP 29 P15 na MVC 2,5 </t>
  </si>
  <si>
    <t>342 24-8111.R00</t>
  </si>
  <si>
    <t xml:space="preserve">Příčky POROTHERM P+D na MVC 5 tl. 6,5 cm </t>
  </si>
  <si>
    <t>342 24-8112.R00</t>
  </si>
  <si>
    <t xml:space="preserve">Příčky POROTHERM P+D na MVC 5 tl. 11,5 cm </t>
  </si>
  <si>
    <t>4</t>
  </si>
  <si>
    <t>Vodorovné konstrukce</t>
  </si>
  <si>
    <t>411 16-8115.R00</t>
  </si>
  <si>
    <t xml:space="preserve">Strop POROTHERM, OVN 50, tl.19 cm, nosník 5,25-6 m </t>
  </si>
  <si>
    <t>411 16-8215.R00</t>
  </si>
  <si>
    <t xml:space="preserve">Strop POROTHERM, OVN 62,5, tl.19cm, nosník 5,25-6m </t>
  </si>
  <si>
    <t>411 36-2021.R00</t>
  </si>
  <si>
    <t xml:space="preserve">Výztuž stropů svařovanou sítí z sítí Kari </t>
  </si>
  <si>
    <t>413 32-1414.R00</t>
  </si>
  <si>
    <t xml:space="preserve">Nosníky ze železobetonu B 30 (C 25/30) </t>
  </si>
  <si>
    <t>413 35-1107.R00</t>
  </si>
  <si>
    <t xml:space="preserve">Bednění nosníků - zřízení </t>
  </si>
  <si>
    <t>413 35-1108.R00</t>
  </si>
  <si>
    <t xml:space="preserve">Bednění nosníků - odstranění </t>
  </si>
  <si>
    <t>413 35-1215.R00</t>
  </si>
  <si>
    <t xml:space="preserve">Podpěrná konstr. nosníků do 20 kPa - zřízení </t>
  </si>
  <si>
    <t>413 35-1216.R00</t>
  </si>
  <si>
    <t xml:space="preserve">Podpěrná konstr. nosníků do 20 kPa - odstranění </t>
  </si>
  <si>
    <t>413 94-1123.RT6</t>
  </si>
  <si>
    <t xml:space="preserve">Osazení válcovaných nosníků ve stropech </t>
  </si>
  <si>
    <t>134-10845</t>
  </si>
  <si>
    <t xml:space="preserve">Tyč ocelová kruhová jakost 11375  D 180 mm </t>
  </si>
  <si>
    <t>T</t>
  </si>
  <si>
    <t>134-87115</t>
  </si>
  <si>
    <t xml:space="preserve">Tyč průřezu HEB 200, hrubé, jakost oceli RSt 37-2 </t>
  </si>
  <si>
    <t>417 32-1414.R00</t>
  </si>
  <si>
    <t xml:space="preserve">Ztužující pásy a věnce, železobeton B 30 (C 25/30) </t>
  </si>
  <si>
    <t>417 35-1115.R00</t>
  </si>
  <si>
    <t xml:space="preserve">Bednění ztužujících pásů a věnců - zřízení </t>
  </si>
  <si>
    <t>417 35-1116.R00</t>
  </si>
  <si>
    <t xml:space="preserve">Bednění ztužujících pásů a věnců - odstranění </t>
  </si>
  <si>
    <t>417 36-1821.R00</t>
  </si>
  <si>
    <t xml:space="preserve">Výztuž ztužujících pásů a věnců z oceli 10505 </t>
  </si>
  <si>
    <t>430 32-1414.R00</t>
  </si>
  <si>
    <t xml:space="preserve">Schodišťové konstrukce, železobeton B 30 (C 25/30) </t>
  </si>
  <si>
    <t>430 36-1821.R00</t>
  </si>
  <si>
    <t xml:space="preserve">Výztuž schodišťových konstrukcí z ocelí 10505 </t>
  </si>
  <si>
    <t>431 35-1125.R00</t>
  </si>
  <si>
    <t xml:space="preserve">Bednění podest křivočarých - zřízení </t>
  </si>
  <si>
    <t>431 35-1126.R00</t>
  </si>
  <si>
    <t xml:space="preserve">Bednění podest křivočarých - odstranění </t>
  </si>
  <si>
    <t>434 31-1113.RT2</t>
  </si>
  <si>
    <t>Stupně dusané na terén, na desku z B 12,5 (C12/15) beton prostý B 20 (C 16/20)</t>
  </si>
  <si>
    <t>434 35-1141.R00</t>
  </si>
  <si>
    <t xml:space="preserve">Bednění stupňů přímočarých - zřízení </t>
  </si>
  <si>
    <t>434 35-1142.R00</t>
  </si>
  <si>
    <t xml:space="preserve">Bednění stupňů přímočarých - odstranění </t>
  </si>
  <si>
    <t>8</t>
  </si>
  <si>
    <t>Trubní vedení</t>
  </si>
  <si>
    <t>831 23-0110.RAA</t>
  </si>
  <si>
    <t>Vodovodní přípojka z trub polyetylénových D 40-63 hloubka 0,8 m</t>
  </si>
  <si>
    <t>94</t>
  </si>
  <si>
    <t>Lešení a stavební výtahy</t>
  </si>
  <si>
    <t>941 94-1051.R00</t>
  </si>
  <si>
    <t xml:space="preserve">Montáž lešení leh.řad.s podlahami,š.1,5 m, H 10 m </t>
  </si>
  <si>
    <t>941 94-1391.RT2</t>
  </si>
  <si>
    <t>Příplatek za každý měsíc použití lešení k pol.1051 lešení vlastní</t>
  </si>
  <si>
    <t>941 94-1851.R00</t>
  </si>
  <si>
    <t xml:space="preserve">Demontáž lešení leh.řad.s podlahami,š.1,5 m,H 10 m </t>
  </si>
  <si>
    <t>952 90-1111.R00</t>
  </si>
  <si>
    <t xml:space="preserve">Vyčištění budov o výšce podlaží do 4 m </t>
  </si>
  <si>
    <t>99</t>
  </si>
  <si>
    <t>Staveništní přesun hmot</t>
  </si>
  <si>
    <t>998 01-1002.R00</t>
  </si>
  <si>
    <t xml:space="preserve">Přesun hmot pro budovy zděné výšky do 12 m </t>
  </si>
  <si>
    <t>711</t>
  </si>
  <si>
    <t>Izolace proti vodě</t>
  </si>
  <si>
    <t>711 11-1001.R00</t>
  </si>
  <si>
    <t xml:space="preserve">Izolace proti vlhkosti vodor. nátěr ALP za studena </t>
  </si>
  <si>
    <t>711 11-2001.R00</t>
  </si>
  <si>
    <t xml:space="preserve">Izolace proti vlhkosti svis. nátěr ALP, za studena </t>
  </si>
  <si>
    <t>711 14-1559.R00</t>
  </si>
  <si>
    <t xml:space="preserve">Izolace proti vlhk. vodorovná pásy přitavením </t>
  </si>
  <si>
    <t>711 14-2559.R00</t>
  </si>
  <si>
    <t xml:space="preserve">Izolace proti vlhkosti svislá pásy přitavením </t>
  </si>
  <si>
    <t>111-63222</t>
  </si>
  <si>
    <t xml:space="preserve">Penetra T bal. po 3 kg </t>
  </si>
  <si>
    <t>628-36163.A</t>
  </si>
  <si>
    <t xml:space="preserve">Pás asfaltovaný těžký FOALBITOP ALS35 1 x 7,5 m </t>
  </si>
  <si>
    <t>998 71-1202.R00</t>
  </si>
  <si>
    <t xml:space="preserve">Přesun hmot pro izolace proti vodě, výšky do 12 m </t>
  </si>
  <si>
    <t>721</t>
  </si>
  <si>
    <t>Vnitřní kanalizace</t>
  </si>
  <si>
    <t>721 20-0002.RA0</t>
  </si>
  <si>
    <t xml:space="preserve">Kanalizace vnitřní. trubky PVC, D 110 x 2,2 </t>
  </si>
  <si>
    <t>721 21-0001</t>
  </si>
  <si>
    <t xml:space="preserve">Kanalizace vnitřní trubky PVC , D 125 x 2,2 </t>
  </si>
  <si>
    <t>mb</t>
  </si>
  <si>
    <t>831 35-0012.RA0</t>
  </si>
  <si>
    <t xml:space="preserve">Kanalizace z trub PVC hrdlových D 160, hl. </t>
  </si>
  <si>
    <t>M21</t>
  </si>
  <si>
    <t>Elektromontáže</t>
  </si>
  <si>
    <t>210 22-0001.R00</t>
  </si>
  <si>
    <t xml:space="preserve">Vedení uzemňovací na povrchu FeZn do 120 mm2 </t>
  </si>
  <si>
    <t xml:space="preserve">Chránička eletro </t>
  </si>
  <si>
    <t>Individuální mimostaveništní doprava</t>
  </si>
  <si>
    <t>Kompletační činnost zhotovitele</t>
  </si>
  <si>
    <t>Zařízení staveniště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</si>
</sst>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4">
      <selection activeCell="K28" sqref="K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/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/>
      <c r="D6" s="10"/>
      <c r="E6" s="10"/>
      <c r="F6" s="18"/>
      <c r="G6" s="12"/>
    </row>
    <row r="7" spans="1:9" ht="12.75">
      <c r="A7" s="13" t="s">
        <v>8</v>
      </c>
      <c r="B7" s="15"/>
      <c r="C7" s="175"/>
      <c r="D7" s="176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5"/>
      <c r="D8" s="176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7"/>
      <c r="F11" s="178"/>
      <c r="G11" s="179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Rekapitulace!A22</f>
        <v>Individuální mimostaveništní doprava</v>
      </c>
      <c r="E14" s="44"/>
      <c r="F14" s="45"/>
      <c r="G14" s="42">
        <f>Rekapitulace!I22</f>
        <v>34352.2579468</v>
      </c>
    </row>
    <row r="15" spans="1:7" ht="15.75" customHeight="1">
      <c r="A15" s="40" t="s">
        <v>20</v>
      </c>
      <c r="B15" s="41" t="s">
        <v>21</v>
      </c>
      <c r="C15" s="42">
        <f>Mont</f>
        <v>9116.8</v>
      </c>
      <c r="D15" s="24" t="str">
        <f>Rekapitulace!A23</f>
        <v>Kompletační činnost zhotovitele</v>
      </c>
      <c r="E15" s="46"/>
      <c r="F15" s="47"/>
      <c r="G15" s="42">
        <f>Rekapitulace!I23</f>
        <v>25764.1934601</v>
      </c>
    </row>
    <row r="16" spans="1:7" ht="15.75" customHeight="1">
      <c r="A16" s="40" t="s">
        <v>22</v>
      </c>
      <c r="B16" s="41" t="s">
        <v>23</v>
      </c>
      <c r="C16" s="42">
        <f>HSV</f>
        <v>1679748.1879399999</v>
      </c>
      <c r="D16" s="24" t="str">
        <f>Rekapitulace!A24</f>
        <v>Zařízení staveniště</v>
      </c>
      <c r="E16" s="46"/>
      <c r="F16" s="47"/>
      <c r="G16" s="42">
        <f>Rekapitulace!I24</f>
        <v>25764.1934601</v>
      </c>
    </row>
    <row r="17" spans="1:7" ht="15.75" customHeight="1">
      <c r="A17" s="48" t="s">
        <v>24</v>
      </c>
      <c r="B17" s="41" t="s">
        <v>25</v>
      </c>
      <c r="C17" s="42">
        <f>PSV</f>
        <v>37864.7094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1726729.69734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1726729.69734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1812610.342207</v>
      </c>
      <c r="D22" s="52" t="s">
        <v>31</v>
      </c>
      <c r="E22" s="53"/>
      <c r="F22" s="54"/>
      <c r="G22" s="42">
        <f>VRN</f>
        <v>85880.644867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10</v>
      </c>
      <c r="D30" s="15" t="s">
        <v>40</v>
      </c>
      <c r="E30" s="16"/>
      <c r="F30" s="59">
        <v>1813063.6973400002</v>
      </c>
      <c r="G30" s="17"/>
    </row>
    <row r="31" spans="1:7" ht="12.75">
      <c r="A31" s="13" t="s">
        <v>41</v>
      </c>
      <c r="B31" s="15"/>
      <c r="C31" s="58">
        <v>10</v>
      </c>
      <c r="D31" s="15" t="s">
        <v>40</v>
      </c>
      <c r="E31" s="16"/>
      <c r="F31" s="60">
        <f>ROUND(PRODUCT(F30,C31/100),1)</f>
        <v>181306.4</v>
      </c>
      <c r="G31" s="27"/>
    </row>
    <row r="32" spans="1:7" ht="12.75">
      <c r="A32" s="13" t="s">
        <v>39</v>
      </c>
      <c r="B32" s="15"/>
      <c r="C32" s="58">
        <v>20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20</v>
      </c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1994371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0"/>
      <c r="C37" s="180"/>
      <c r="D37" s="180"/>
      <c r="E37" s="180"/>
      <c r="F37" s="180"/>
      <c r="G37" s="180"/>
      <c r="H37" t="s">
        <v>4</v>
      </c>
    </row>
    <row r="38" spans="1:8" ht="12.75" customHeight="1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 ht="12.75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 ht="12.75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 ht="12.75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 ht="12.75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 ht="12.75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 ht="12.75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 ht="3" customHeight="1">
      <c r="A45" s="68"/>
      <c r="B45" s="180"/>
      <c r="C45" s="180"/>
      <c r="D45" s="180"/>
      <c r="E45" s="180"/>
      <c r="F45" s="180"/>
      <c r="G45" s="180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> 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> 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1</v>
      </c>
      <c r="B7" s="86" t="str">
        <f>Položky!C7</f>
        <v>Zemní práce</v>
      </c>
      <c r="C7" s="87"/>
      <c r="D7" s="88"/>
      <c r="E7" s="172">
        <f>Položky!BA13</f>
        <v>41338.388</v>
      </c>
      <c r="F7" s="173">
        <f>Položky!BB13</f>
        <v>0</v>
      </c>
      <c r="G7" s="173">
        <f>Položky!BC13</f>
        <v>0</v>
      </c>
      <c r="H7" s="173">
        <f>Položky!BD13</f>
        <v>0</v>
      </c>
      <c r="I7" s="174">
        <f>Položky!BE13</f>
        <v>0</v>
      </c>
    </row>
    <row r="8" spans="1:9" s="11" customFormat="1" ht="12.75">
      <c r="A8" s="171" t="str">
        <f>Položky!B14</f>
        <v>2</v>
      </c>
      <c r="B8" s="86" t="str">
        <f>Položky!C14</f>
        <v>Základy,zvláštní zakládání</v>
      </c>
      <c r="C8" s="87"/>
      <c r="D8" s="88"/>
      <c r="E8" s="172">
        <f>Položky!BA28</f>
        <v>371728.8374000001</v>
      </c>
      <c r="F8" s="173">
        <f>Položky!BB28</f>
        <v>0</v>
      </c>
      <c r="G8" s="173">
        <f>Položky!BC28</f>
        <v>0</v>
      </c>
      <c r="H8" s="173">
        <f>Položky!BD28</f>
        <v>0</v>
      </c>
      <c r="I8" s="174">
        <f>Položky!BE28</f>
        <v>0</v>
      </c>
    </row>
    <row r="9" spans="1:9" s="11" customFormat="1" ht="12.75">
      <c r="A9" s="171" t="str">
        <f>Položky!B29</f>
        <v>3</v>
      </c>
      <c r="B9" s="86" t="str">
        <f>Položky!C29</f>
        <v>Svislé a kompletní konstrukce</v>
      </c>
      <c r="C9" s="87"/>
      <c r="D9" s="88"/>
      <c r="E9" s="172">
        <f>Položky!BA47</f>
        <v>591888.6824999999</v>
      </c>
      <c r="F9" s="173">
        <f>Položky!BB47</f>
        <v>0</v>
      </c>
      <c r="G9" s="173">
        <f>Položky!BC47</f>
        <v>0</v>
      </c>
      <c r="H9" s="173">
        <f>Položky!BD47</f>
        <v>0</v>
      </c>
      <c r="I9" s="174">
        <f>Položky!BE47</f>
        <v>0</v>
      </c>
    </row>
    <row r="10" spans="1:9" s="11" customFormat="1" ht="12.75">
      <c r="A10" s="171" t="str">
        <f>Položky!B48</f>
        <v>4</v>
      </c>
      <c r="B10" s="86" t="str">
        <f>Položky!C48</f>
        <v>Vodorovné konstrukce</v>
      </c>
      <c r="C10" s="87"/>
      <c r="D10" s="88"/>
      <c r="E10" s="172">
        <f>Položky!BA71</f>
        <v>498274.9630399998</v>
      </c>
      <c r="F10" s="173">
        <f>Položky!BB71</f>
        <v>0</v>
      </c>
      <c r="G10" s="173">
        <f>Položky!BC71</f>
        <v>0</v>
      </c>
      <c r="H10" s="173">
        <f>Položky!BD71</f>
        <v>0</v>
      </c>
      <c r="I10" s="174">
        <f>Položky!BE71</f>
        <v>0</v>
      </c>
    </row>
    <row r="11" spans="1:9" s="11" customFormat="1" ht="12.75">
      <c r="A11" s="171" t="str">
        <f>Položky!B72</f>
        <v>8</v>
      </c>
      <c r="B11" s="86" t="str">
        <f>Položky!C72</f>
        <v>Trubní vedení</v>
      </c>
      <c r="C11" s="87"/>
      <c r="D11" s="88"/>
      <c r="E11" s="172">
        <f>Položky!BA74</f>
        <v>7320</v>
      </c>
      <c r="F11" s="173">
        <f>Položky!BB74</f>
        <v>0</v>
      </c>
      <c r="G11" s="173">
        <f>Položky!BC74</f>
        <v>0</v>
      </c>
      <c r="H11" s="173">
        <f>Položky!BD74</f>
        <v>0</v>
      </c>
      <c r="I11" s="174">
        <f>Položky!BE74</f>
        <v>0</v>
      </c>
    </row>
    <row r="12" spans="1:9" s="11" customFormat="1" ht="12.75">
      <c r="A12" s="171" t="str">
        <f>Položky!B75</f>
        <v>94</v>
      </c>
      <c r="B12" s="86" t="str">
        <f>Položky!C75</f>
        <v>Lešení a stavební výtahy</v>
      </c>
      <c r="C12" s="87"/>
      <c r="D12" s="88"/>
      <c r="E12" s="172">
        <f>Položky!BA80</f>
        <v>34254</v>
      </c>
      <c r="F12" s="173">
        <f>Položky!BB80</f>
        <v>0</v>
      </c>
      <c r="G12" s="173">
        <f>Položky!BC80</f>
        <v>0</v>
      </c>
      <c r="H12" s="173">
        <f>Položky!BD80</f>
        <v>0</v>
      </c>
      <c r="I12" s="174">
        <f>Položky!BE80</f>
        <v>0</v>
      </c>
    </row>
    <row r="13" spans="1:9" s="11" customFormat="1" ht="12.75">
      <c r="A13" s="171" t="str">
        <f>Položky!B81</f>
        <v>99</v>
      </c>
      <c r="B13" s="86" t="str">
        <f>Položky!C81</f>
        <v>Staveništní přesun hmot</v>
      </c>
      <c r="C13" s="87"/>
      <c r="D13" s="88"/>
      <c r="E13" s="172">
        <f>Položky!BA83</f>
        <v>134943.317</v>
      </c>
      <c r="F13" s="173">
        <f>Položky!BB83</f>
        <v>0</v>
      </c>
      <c r="G13" s="173">
        <f>Položky!BC83</f>
        <v>0</v>
      </c>
      <c r="H13" s="173">
        <f>Položky!BD83</f>
        <v>0</v>
      </c>
      <c r="I13" s="174">
        <f>Položky!BE83</f>
        <v>0</v>
      </c>
    </row>
    <row r="14" spans="1:9" s="11" customFormat="1" ht="12.75">
      <c r="A14" s="171" t="str">
        <f>Položky!B84</f>
        <v>711</v>
      </c>
      <c r="B14" s="86" t="str">
        <f>Položky!C84</f>
        <v>Izolace proti vodě</v>
      </c>
      <c r="C14" s="87"/>
      <c r="D14" s="88"/>
      <c r="E14" s="172">
        <f>Položky!BA92</f>
        <v>0</v>
      </c>
      <c r="F14" s="173">
        <f>Položky!BB92</f>
        <v>20721.7094</v>
      </c>
      <c r="G14" s="173">
        <f>Položky!BC92</f>
        <v>0</v>
      </c>
      <c r="H14" s="173">
        <f>Položky!BD92</f>
        <v>0</v>
      </c>
      <c r="I14" s="174">
        <f>Položky!BE92</f>
        <v>0</v>
      </c>
    </row>
    <row r="15" spans="1:9" s="11" customFormat="1" ht="12.75">
      <c r="A15" s="171" t="str">
        <f>Položky!B93</f>
        <v>721</v>
      </c>
      <c r="B15" s="86" t="str">
        <f>Položky!C93</f>
        <v>Vnitřní kanalizace</v>
      </c>
      <c r="C15" s="87"/>
      <c r="D15" s="88"/>
      <c r="E15" s="172">
        <f>Položky!BA97</f>
        <v>0</v>
      </c>
      <c r="F15" s="173">
        <f>Položky!BB97</f>
        <v>17143</v>
      </c>
      <c r="G15" s="173">
        <f>Položky!BC97</f>
        <v>0</v>
      </c>
      <c r="H15" s="173">
        <f>Položky!BD97</f>
        <v>0</v>
      </c>
      <c r="I15" s="174">
        <f>Položky!BE97</f>
        <v>0</v>
      </c>
    </row>
    <row r="16" spans="1:9" s="11" customFormat="1" ht="13.5" thickBot="1">
      <c r="A16" s="171" t="str">
        <f>Položky!B98</f>
        <v>M21</v>
      </c>
      <c r="B16" s="86" t="str">
        <f>Položky!C98</f>
        <v>Elektromontáže</v>
      </c>
      <c r="C16" s="87"/>
      <c r="D16" s="88"/>
      <c r="E16" s="172">
        <f>Položky!BA101</f>
        <v>0</v>
      </c>
      <c r="F16" s="173">
        <f>Položky!BB101</f>
        <v>0</v>
      </c>
      <c r="G16" s="173">
        <f>Položky!BC101</f>
        <v>0</v>
      </c>
      <c r="H16" s="173">
        <f>Položky!BD101</f>
        <v>9116.8</v>
      </c>
      <c r="I16" s="174">
        <f>Položky!BE101</f>
        <v>0</v>
      </c>
    </row>
    <row r="17" spans="1:9" s="94" customFormat="1" ht="13.5" thickBot="1">
      <c r="A17" s="89"/>
      <c r="B17" s="81" t="s">
        <v>50</v>
      </c>
      <c r="C17" s="81"/>
      <c r="D17" s="90"/>
      <c r="E17" s="91">
        <f>SUM(E7:E16)</f>
        <v>1679748.1879399999</v>
      </c>
      <c r="F17" s="92">
        <f>SUM(F7:F16)</f>
        <v>37864.7094</v>
      </c>
      <c r="G17" s="92">
        <f>SUM(G7:G16)</f>
        <v>0</v>
      </c>
      <c r="H17" s="92">
        <f>SUM(H7:H16)</f>
        <v>9116.8</v>
      </c>
      <c r="I17" s="93">
        <f>SUM(I7:I16)</f>
        <v>0</v>
      </c>
    </row>
    <row r="18" spans="1:9" ht="12.75">
      <c r="A18" s="87"/>
      <c r="B18" s="87"/>
      <c r="C18" s="87"/>
      <c r="D18" s="87"/>
      <c r="E18" s="87"/>
      <c r="F18" s="87"/>
      <c r="G18" s="87"/>
      <c r="H18" s="87"/>
      <c r="I18" s="87"/>
    </row>
    <row r="19" spans="1:57" ht="19.5" customHeight="1">
      <c r="A19" s="95" t="s">
        <v>51</v>
      </c>
      <c r="B19" s="95"/>
      <c r="C19" s="95"/>
      <c r="D19" s="95"/>
      <c r="E19" s="95"/>
      <c r="F19" s="95"/>
      <c r="G19" s="96"/>
      <c r="H19" s="95"/>
      <c r="I19" s="95"/>
      <c r="BA19" s="30"/>
      <c r="BB19" s="30"/>
      <c r="BC19" s="30"/>
      <c r="BD19" s="30"/>
      <c r="BE19" s="30"/>
    </row>
    <row r="20" spans="1:9" ht="13.5" thickBot="1">
      <c r="A20" s="97"/>
      <c r="B20" s="97"/>
      <c r="C20" s="97"/>
      <c r="D20" s="97"/>
      <c r="E20" s="97"/>
      <c r="F20" s="97"/>
      <c r="G20" s="97"/>
      <c r="H20" s="97"/>
      <c r="I20" s="97"/>
    </row>
    <row r="21" spans="1:9" ht="12.75">
      <c r="A21" s="98" t="s">
        <v>52</v>
      </c>
      <c r="B21" s="99"/>
      <c r="C21" s="99"/>
      <c r="D21" s="100"/>
      <c r="E21" s="101" t="s">
        <v>53</v>
      </c>
      <c r="F21" s="102" t="s">
        <v>54</v>
      </c>
      <c r="G21" s="103" t="s">
        <v>55</v>
      </c>
      <c r="H21" s="104"/>
      <c r="I21" s="105" t="s">
        <v>53</v>
      </c>
    </row>
    <row r="22" spans="1:53" ht="12.75">
      <c r="A22" s="106" t="s">
        <v>242</v>
      </c>
      <c r="B22" s="107"/>
      <c r="C22" s="107"/>
      <c r="D22" s="108"/>
      <c r="E22" s="109"/>
      <c r="F22" s="110">
        <v>2</v>
      </c>
      <c r="G22" s="111">
        <f>CHOOSE(BA22+1,HSV+PSV,HSV+PSV+Mont,HSV+PSV+Dodavka+Mont,HSV,PSV,Mont,Dodavka,Mont+Dodavka,0)</f>
        <v>1717612.89734</v>
      </c>
      <c r="H22" s="112"/>
      <c r="I22" s="113">
        <f>E22+F22*G22/100</f>
        <v>34352.2579468</v>
      </c>
      <c r="BA22">
        <v>0</v>
      </c>
    </row>
    <row r="23" spans="1:53" ht="12.75">
      <c r="A23" s="106" t="s">
        <v>243</v>
      </c>
      <c r="B23" s="107"/>
      <c r="C23" s="107"/>
      <c r="D23" s="108"/>
      <c r="E23" s="109"/>
      <c r="F23" s="110">
        <v>1.5</v>
      </c>
      <c r="G23" s="111">
        <f>CHOOSE(BA23+1,HSV+PSV,HSV+PSV+Mont,HSV+PSV+Dodavka+Mont,HSV,PSV,Mont,Dodavka,Mont+Dodavka,0)</f>
        <v>1717612.89734</v>
      </c>
      <c r="H23" s="112"/>
      <c r="I23" s="113">
        <f>E23+F23*G23/100</f>
        <v>25764.1934601</v>
      </c>
      <c r="BA23">
        <v>0</v>
      </c>
    </row>
    <row r="24" spans="1:53" ht="12.75">
      <c r="A24" s="106" t="s">
        <v>244</v>
      </c>
      <c r="B24" s="107"/>
      <c r="C24" s="107"/>
      <c r="D24" s="108"/>
      <c r="E24" s="109"/>
      <c r="F24" s="110">
        <v>1.5</v>
      </c>
      <c r="G24" s="111">
        <f>CHOOSE(BA24+1,HSV+PSV,HSV+PSV+Mont,HSV+PSV+Dodavka+Mont,HSV,PSV,Mont,Dodavka,Mont+Dodavka,0)</f>
        <v>1717612.89734</v>
      </c>
      <c r="H24" s="112"/>
      <c r="I24" s="113">
        <f>E24+F24*G24/100</f>
        <v>25764.1934601</v>
      </c>
      <c r="BA24">
        <v>0</v>
      </c>
    </row>
    <row r="25" spans="1:9" ht="13.5" thickBot="1">
      <c r="A25" s="114"/>
      <c r="B25" s="115" t="s">
        <v>56</v>
      </c>
      <c r="C25" s="116"/>
      <c r="D25" s="117"/>
      <c r="E25" s="118"/>
      <c r="F25" s="119"/>
      <c r="G25" s="119"/>
      <c r="H25" s="188">
        <f>SUM(I22:I24)</f>
        <v>85880.644867</v>
      </c>
      <c r="I25" s="189"/>
    </row>
    <row r="26" spans="1:9" ht="12.75">
      <c r="A26" s="97"/>
      <c r="B26" s="97"/>
      <c r="C26" s="97"/>
      <c r="D26" s="97"/>
      <c r="E26" s="97"/>
      <c r="F26" s="97"/>
      <c r="G26" s="97"/>
      <c r="H26" s="97"/>
      <c r="I26" s="97"/>
    </row>
    <row r="27" spans="2:9" ht="12.75">
      <c r="B27" s="94"/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</sheetData>
  <sheetProtection/>
  <mergeCells count="4">
    <mergeCell ref="A1:B1"/>
    <mergeCell ref="A2:B2"/>
    <mergeCell ref="G2:I2"/>
    <mergeCell ref="H25:I2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74"/>
  <sheetViews>
    <sheetView showGridLines="0" showZeros="0" tabSelected="1" zoomScalePageLayoutView="0" workbookViewId="0" topLeftCell="A40">
      <selection activeCell="C4" sqref="C4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/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/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70</v>
      </c>
      <c r="C8" s="153" t="s">
        <v>71</v>
      </c>
      <c r="D8" s="154" t="s">
        <v>72</v>
      </c>
      <c r="E8" s="155">
        <v>70.576</v>
      </c>
      <c r="F8" s="155">
        <v>49.1</v>
      </c>
      <c r="G8" s="156">
        <f>E8*F8</f>
        <v>3465.2816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3465.2816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ht="12.75">
      <c r="A9" s="151">
        <v>2</v>
      </c>
      <c r="B9" s="152" t="s">
        <v>73</v>
      </c>
      <c r="C9" s="153" t="s">
        <v>74</v>
      </c>
      <c r="D9" s="154" t="s">
        <v>72</v>
      </c>
      <c r="E9" s="155">
        <v>42.072</v>
      </c>
      <c r="F9" s="155">
        <v>128</v>
      </c>
      <c r="G9" s="156">
        <f>E9*F9</f>
        <v>5385.216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5385.216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</v>
      </c>
    </row>
    <row r="10" spans="1:104" ht="12.75">
      <c r="A10" s="151">
        <v>3</v>
      </c>
      <c r="B10" s="152" t="s">
        <v>75</v>
      </c>
      <c r="C10" s="153" t="s">
        <v>76</v>
      </c>
      <c r="D10" s="154" t="s">
        <v>72</v>
      </c>
      <c r="E10" s="155">
        <v>20.904</v>
      </c>
      <c r="F10" s="155">
        <v>573</v>
      </c>
      <c r="G10" s="156">
        <f>E10*F10</f>
        <v>11977.992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11977.992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04" ht="12.75">
      <c r="A11" s="151">
        <v>4</v>
      </c>
      <c r="B11" s="152" t="s">
        <v>77</v>
      </c>
      <c r="C11" s="153" t="s">
        <v>78</v>
      </c>
      <c r="D11" s="154" t="s">
        <v>72</v>
      </c>
      <c r="E11" s="155">
        <v>62.976</v>
      </c>
      <c r="F11" s="155">
        <v>33.4</v>
      </c>
      <c r="G11" s="156">
        <f>E11*F11</f>
        <v>2103.3984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>IF(AZ11=1,G11,0)</f>
        <v>2103.3984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04" ht="12.75">
      <c r="A12" s="151">
        <v>5</v>
      </c>
      <c r="B12" s="152" t="s">
        <v>79</v>
      </c>
      <c r="C12" s="153" t="s">
        <v>80</v>
      </c>
      <c r="D12" s="154" t="s">
        <v>72</v>
      </c>
      <c r="E12" s="155">
        <v>70.12</v>
      </c>
      <c r="F12" s="155">
        <v>262.5</v>
      </c>
      <c r="G12" s="156">
        <f>E12*F12</f>
        <v>18406.5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>IF(AZ12=1,G12,0)</f>
        <v>18406.5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57" ht="12.75">
      <c r="A13" s="157"/>
      <c r="B13" s="158" t="s">
        <v>69</v>
      </c>
      <c r="C13" s="159" t="str">
        <f>CONCATENATE(B7," ",C7)</f>
        <v>1 Zemní práce</v>
      </c>
      <c r="D13" s="157"/>
      <c r="E13" s="160"/>
      <c r="F13" s="160"/>
      <c r="G13" s="161">
        <f>SUM(G7:G12)</f>
        <v>41338.388</v>
      </c>
      <c r="O13" s="150">
        <v>4</v>
      </c>
      <c r="BA13" s="162">
        <f>SUM(BA7:BA12)</f>
        <v>41338.388</v>
      </c>
      <c r="BB13" s="162">
        <f>SUM(BB7:BB12)</f>
        <v>0</v>
      </c>
      <c r="BC13" s="162">
        <f>SUM(BC7:BC12)</f>
        <v>0</v>
      </c>
      <c r="BD13" s="162">
        <f>SUM(BD7:BD12)</f>
        <v>0</v>
      </c>
      <c r="BE13" s="162">
        <f>SUM(BE7:BE12)</f>
        <v>0</v>
      </c>
    </row>
    <row r="14" spans="1:15" ht="12.75">
      <c r="A14" s="143" t="s">
        <v>65</v>
      </c>
      <c r="B14" s="144" t="s">
        <v>81</v>
      </c>
      <c r="C14" s="145" t="s">
        <v>82</v>
      </c>
      <c r="D14" s="146"/>
      <c r="E14" s="147"/>
      <c r="F14" s="147"/>
      <c r="G14" s="148"/>
      <c r="H14" s="149"/>
      <c r="I14" s="149"/>
      <c r="O14" s="150">
        <v>1</v>
      </c>
    </row>
    <row r="15" spans="1:104" ht="12.75">
      <c r="A15" s="151">
        <v>6</v>
      </c>
      <c r="B15" s="152" t="s">
        <v>83</v>
      </c>
      <c r="C15" s="153" t="s">
        <v>84</v>
      </c>
      <c r="D15" s="154" t="s">
        <v>72</v>
      </c>
      <c r="E15" s="155">
        <v>21.036</v>
      </c>
      <c r="F15" s="155">
        <v>836</v>
      </c>
      <c r="G15" s="156">
        <f aca="true" t="shared" si="0" ref="G15:G27">E15*F15</f>
        <v>17586.096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 aca="true" t="shared" si="1" ref="BA15:BA27">IF(AZ15=1,G15,0)</f>
        <v>17586.096</v>
      </c>
      <c r="BB15" s="123">
        <f aca="true" t="shared" si="2" ref="BB15:BB27">IF(AZ15=2,G15,0)</f>
        <v>0</v>
      </c>
      <c r="BC15" s="123">
        <f aca="true" t="shared" si="3" ref="BC15:BC27">IF(AZ15=3,G15,0)</f>
        <v>0</v>
      </c>
      <c r="BD15" s="123">
        <f aca="true" t="shared" si="4" ref="BD15:BD27">IF(AZ15=4,G15,0)</f>
        <v>0</v>
      </c>
      <c r="BE15" s="123">
        <f aca="true" t="shared" si="5" ref="BE15:BE27">IF(AZ15=5,G15,0)</f>
        <v>0</v>
      </c>
      <c r="CZ15" s="123">
        <v>1.93971</v>
      </c>
    </row>
    <row r="16" spans="1:104" ht="12.75">
      <c r="A16" s="151">
        <v>7</v>
      </c>
      <c r="B16" s="152" t="s">
        <v>85</v>
      </c>
      <c r="C16" s="153" t="s">
        <v>86</v>
      </c>
      <c r="D16" s="154" t="s">
        <v>72</v>
      </c>
      <c r="E16" s="155">
        <v>31.554</v>
      </c>
      <c r="F16" s="155">
        <v>3340</v>
      </c>
      <c r="G16" s="156">
        <f t="shared" si="0"/>
        <v>105390.36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 t="shared" si="1"/>
        <v>105390.36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2.42501</v>
      </c>
    </row>
    <row r="17" spans="1:104" ht="12.75">
      <c r="A17" s="151">
        <v>8</v>
      </c>
      <c r="B17" s="152" t="s">
        <v>87</v>
      </c>
      <c r="C17" s="153" t="s">
        <v>88</v>
      </c>
      <c r="D17" s="154" t="s">
        <v>72</v>
      </c>
      <c r="E17" s="155">
        <v>45.56</v>
      </c>
      <c r="F17" s="155">
        <v>2895</v>
      </c>
      <c r="G17" s="156">
        <f t="shared" si="0"/>
        <v>131896.2</v>
      </c>
      <c r="O17" s="150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 t="shared" si="1"/>
        <v>131896.2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2.5828</v>
      </c>
    </row>
    <row r="18" spans="1:104" ht="12.75">
      <c r="A18" s="151">
        <v>9</v>
      </c>
      <c r="B18" s="152" t="s">
        <v>89</v>
      </c>
      <c r="C18" s="153" t="s">
        <v>90</v>
      </c>
      <c r="D18" s="154" t="s">
        <v>91</v>
      </c>
      <c r="E18" s="155">
        <v>0.823</v>
      </c>
      <c r="F18" s="155">
        <v>27720</v>
      </c>
      <c r="G18" s="156">
        <f t="shared" si="0"/>
        <v>22813.559999999998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 t="shared" si="1"/>
        <v>22813.559999999998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1.053</v>
      </c>
    </row>
    <row r="19" spans="1:104" ht="12.75">
      <c r="A19" s="151">
        <v>10</v>
      </c>
      <c r="B19" s="152" t="s">
        <v>87</v>
      </c>
      <c r="C19" s="153" t="s">
        <v>88</v>
      </c>
      <c r="D19" s="154" t="s">
        <v>72</v>
      </c>
      <c r="E19" s="155">
        <v>2.734</v>
      </c>
      <c r="F19" s="155">
        <v>2895</v>
      </c>
      <c r="G19" s="156">
        <f t="shared" si="0"/>
        <v>7914.93</v>
      </c>
      <c r="O19" s="150">
        <v>2</v>
      </c>
      <c r="AA19" s="123">
        <v>12</v>
      </c>
      <c r="AB19" s="123">
        <v>0</v>
      </c>
      <c r="AC19" s="123">
        <v>10</v>
      </c>
      <c r="AZ19" s="123">
        <v>1</v>
      </c>
      <c r="BA19" s="123">
        <f t="shared" si="1"/>
        <v>7914.93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2.5828</v>
      </c>
    </row>
    <row r="20" spans="1:104" ht="12.75">
      <c r="A20" s="151">
        <v>11</v>
      </c>
      <c r="B20" s="152" t="s">
        <v>92</v>
      </c>
      <c r="C20" s="153" t="s">
        <v>93</v>
      </c>
      <c r="D20" s="154" t="s">
        <v>94</v>
      </c>
      <c r="E20" s="155">
        <v>42.453</v>
      </c>
      <c r="F20" s="155">
        <v>226</v>
      </c>
      <c r="G20" s="156">
        <f t="shared" si="0"/>
        <v>9594.378</v>
      </c>
      <c r="O20" s="150">
        <v>2</v>
      </c>
      <c r="AA20" s="123">
        <v>12</v>
      </c>
      <c r="AB20" s="123">
        <v>0</v>
      </c>
      <c r="AC20" s="123">
        <v>11</v>
      </c>
      <c r="AZ20" s="123">
        <v>1</v>
      </c>
      <c r="BA20" s="123">
        <f t="shared" si="1"/>
        <v>9594.378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0.03921</v>
      </c>
    </row>
    <row r="21" spans="1:104" ht="12.75">
      <c r="A21" s="151">
        <v>12</v>
      </c>
      <c r="B21" s="152" t="s">
        <v>95</v>
      </c>
      <c r="C21" s="153" t="s">
        <v>96</v>
      </c>
      <c r="D21" s="154" t="s">
        <v>94</v>
      </c>
      <c r="E21" s="155">
        <v>42.453</v>
      </c>
      <c r="F21" s="155">
        <v>71.8</v>
      </c>
      <c r="G21" s="156">
        <f t="shared" si="0"/>
        <v>3048.1254</v>
      </c>
      <c r="O21" s="150">
        <v>2</v>
      </c>
      <c r="AA21" s="123">
        <v>12</v>
      </c>
      <c r="AB21" s="123">
        <v>0</v>
      </c>
      <c r="AC21" s="123">
        <v>12</v>
      </c>
      <c r="AZ21" s="123">
        <v>1</v>
      </c>
      <c r="BA21" s="123">
        <f t="shared" si="1"/>
        <v>3048.1254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 ht="12.75">
      <c r="A22" s="151">
        <v>13</v>
      </c>
      <c r="B22" s="152" t="s">
        <v>97</v>
      </c>
      <c r="C22" s="153" t="s">
        <v>98</v>
      </c>
      <c r="D22" s="154" t="s">
        <v>91</v>
      </c>
      <c r="E22" s="155">
        <v>0.244</v>
      </c>
      <c r="F22" s="155">
        <v>31320</v>
      </c>
      <c r="G22" s="156">
        <f t="shared" si="0"/>
        <v>7642.08</v>
      </c>
      <c r="O22" s="150">
        <v>2</v>
      </c>
      <c r="AA22" s="123">
        <v>12</v>
      </c>
      <c r="AB22" s="123">
        <v>0</v>
      </c>
      <c r="AC22" s="123">
        <v>13</v>
      </c>
      <c r="AZ22" s="123">
        <v>1</v>
      </c>
      <c r="BA22" s="123">
        <f t="shared" si="1"/>
        <v>7642.08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1.072</v>
      </c>
    </row>
    <row r="23" spans="1:104" ht="12.75">
      <c r="A23" s="151">
        <v>14</v>
      </c>
      <c r="B23" s="152" t="s">
        <v>99</v>
      </c>
      <c r="C23" s="153" t="s">
        <v>100</v>
      </c>
      <c r="D23" s="154" t="s">
        <v>72</v>
      </c>
      <c r="E23" s="155">
        <v>1.571</v>
      </c>
      <c r="F23" s="155">
        <v>2895</v>
      </c>
      <c r="G23" s="156">
        <f t="shared" si="0"/>
        <v>4548.045</v>
      </c>
      <c r="O23" s="150">
        <v>2</v>
      </c>
      <c r="AA23" s="123">
        <v>12</v>
      </c>
      <c r="AB23" s="123">
        <v>0</v>
      </c>
      <c r="AC23" s="123">
        <v>14</v>
      </c>
      <c r="AZ23" s="123">
        <v>1</v>
      </c>
      <c r="BA23" s="123">
        <f t="shared" si="1"/>
        <v>4548.045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2.418</v>
      </c>
    </row>
    <row r="24" spans="1:104" ht="12.75">
      <c r="A24" s="151">
        <v>15</v>
      </c>
      <c r="B24" s="152" t="s">
        <v>101</v>
      </c>
      <c r="C24" s="153" t="s">
        <v>102</v>
      </c>
      <c r="D24" s="154" t="s">
        <v>94</v>
      </c>
      <c r="E24" s="155">
        <v>6.16</v>
      </c>
      <c r="F24" s="155">
        <v>229</v>
      </c>
      <c r="G24" s="156">
        <f t="shared" si="0"/>
        <v>1410.64</v>
      </c>
      <c r="O24" s="150">
        <v>2</v>
      </c>
      <c r="AA24" s="123">
        <v>12</v>
      </c>
      <c r="AB24" s="123">
        <v>0</v>
      </c>
      <c r="AC24" s="123">
        <v>15</v>
      </c>
      <c r="AZ24" s="123">
        <v>1</v>
      </c>
      <c r="BA24" s="123">
        <f t="shared" si="1"/>
        <v>1410.64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0.03925</v>
      </c>
    </row>
    <row r="25" spans="1:104" ht="12.75">
      <c r="A25" s="151">
        <v>16</v>
      </c>
      <c r="B25" s="152" t="s">
        <v>103</v>
      </c>
      <c r="C25" s="153" t="s">
        <v>104</v>
      </c>
      <c r="D25" s="154" t="s">
        <v>94</v>
      </c>
      <c r="E25" s="155">
        <v>6.16</v>
      </c>
      <c r="F25" s="155">
        <v>71.8</v>
      </c>
      <c r="G25" s="156">
        <f t="shared" si="0"/>
        <v>442.288</v>
      </c>
      <c r="O25" s="150">
        <v>2</v>
      </c>
      <c r="AA25" s="123">
        <v>12</v>
      </c>
      <c r="AB25" s="123">
        <v>0</v>
      </c>
      <c r="AC25" s="123">
        <v>16</v>
      </c>
      <c r="AZ25" s="123">
        <v>1</v>
      </c>
      <c r="BA25" s="123">
        <f t="shared" si="1"/>
        <v>442.288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</v>
      </c>
    </row>
    <row r="26" spans="1:104" ht="22.5">
      <c r="A26" s="151">
        <v>17</v>
      </c>
      <c r="B26" s="152" t="s">
        <v>105</v>
      </c>
      <c r="C26" s="153" t="s">
        <v>106</v>
      </c>
      <c r="D26" s="154" t="s">
        <v>94</v>
      </c>
      <c r="E26" s="155">
        <v>10.639</v>
      </c>
      <c r="F26" s="155">
        <v>3465</v>
      </c>
      <c r="G26" s="156">
        <f t="shared" si="0"/>
        <v>36864.134999999995</v>
      </c>
      <c r="O26" s="150">
        <v>2</v>
      </c>
      <c r="AA26" s="123">
        <v>12</v>
      </c>
      <c r="AB26" s="123">
        <v>0</v>
      </c>
      <c r="AC26" s="123">
        <v>17</v>
      </c>
      <c r="AZ26" s="123">
        <v>1</v>
      </c>
      <c r="BA26" s="123">
        <f t="shared" si="1"/>
        <v>36864.134999999995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0.82263</v>
      </c>
    </row>
    <row r="27" spans="1:104" ht="12.75">
      <c r="A27" s="151">
        <v>18</v>
      </c>
      <c r="B27" s="152" t="s">
        <v>107</v>
      </c>
      <c r="C27" s="153" t="s">
        <v>108</v>
      </c>
      <c r="D27" s="154" t="s">
        <v>68</v>
      </c>
      <c r="E27" s="155">
        <v>426</v>
      </c>
      <c r="F27" s="155">
        <v>53</v>
      </c>
      <c r="G27" s="156">
        <f t="shared" si="0"/>
        <v>22578</v>
      </c>
      <c r="O27" s="150">
        <v>2</v>
      </c>
      <c r="AA27" s="123">
        <v>12</v>
      </c>
      <c r="AB27" s="123">
        <v>0</v>
      </c>
      <c r="AC27" s="123">
        <v>18</v>
      </c>
      <c r="AZ27" s="123">
        <v>1</v>
      </c>
      <c r="BA27" s="123">
        <f t="shared" si="1"/>
        <v>22578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0</v>
      </c>
    </row>
    <row r="28" spans="1:57" ht="12.75">
      <c r="A28" s="157"/>
      <c r="B28" s="158" t="s">
        <v>69</v>
      </c>
      <c r="C28" s="159" t="str">
        <f>CONCATENATE(B14," ",C14)</f>
        <v>2 Základy,zvláštní zakládání</v>
      </c>
      <c r="D28" s="157"/>
      <c r="E28" s="160"/>
      <c r="F28" s="160"/>
      <c r="G28" s="161">
        <f>SUM(G14:G27)</f>
        <v>371728.8374000001</v>
      </c>
      <c r="O28" s="150">
        <v>4</v>
      </c>
      <c r="BA28" s="162">
        <f>SUM(BA14:BA27)</f>
        <v>371728.8374000001</v>
      </c>
      <c r="BB28" s="162">
        <f>SUM(BB14:BB27)</f>
        <v>0</v>
      </c>
      <c r="BC28" s="162">
        <f>SUM(BC14:BC27)</f>
        <v>0</v>
      </c>
      <c r="BD28" s="162">
        <f>SUM(BD14:BD27)</f>
        <v>0</v>
      </c>
      <c r="BE28" s="162">
        <f>SUM(BE14:BE27)</f>
        <v>0</v>
      </c>
    </row>
    <row r="29" spans="1:15" ht="12.75">
      <c r="A29" s="143" t="s">
        <v>65</v>
      </c>
      <c r="B29" s="144" t="s">
        <v>109</v>
      </c>
      <c r="C29" s="145" t="s">
        <v>110</v>
      </c>
      <c r="D29" s="146"/>
      <c r="E29" s="147"/>
      <c r="F29" s="147"/>
      <c r="G29" s="148"/>
      <c r="H29" s="149"/>
      <c r="I29" s="149"/>
      <c r="O29" s="150">
        <v>1</v>
      </c>
    </row>
    <row r="30" spans="1:104" ht="12.75">
      <c r="A30" s="151">
        <v>19</v>
      </c>
      <c r="B30" s="152" t="s">
        <v>111</v>
      </c>
      <c r="C30" s="153" t="s">
        <v>112</v>
      </c>
      <c r="D30" s="154" t="s">
        <v>94</v>
      </c>
      <c r="E30" s="155">
        <v>46.345</v>
      </c>
      <c r="F30" s="155">
        <v>1047</v>
      </c>
      <c r="G30" s="156">
        <f aca="true" t="shared" si="6" ref="G30:G46">E30*F30</f>
        <v>48523.215</v>
      </c>
      <c r="O30" s="150">
        <v>2</v>
      </c>
      <c r="AA30" s="123">
        <v>12</v>
      </c>
      <c r="AB30" s="123">
        <v>0</v>
      </c>
      <c r="AC30" s="123">
        <v>19</v>
      </c>
      <c r="AZ30" s="123">
        <v>1</v>
      </c>
      <c r="BA30" s="123">
        <f aca="true" t="shared" si="7" ref="BA30:BA46">IF(AZ30=1,G30,0)</f>
        <v>48523.215</v>
      </c>
      <c r="BB30" s="123">
        <f aca="true" t="shared" si="8" ref="BB30:BB46">IF(AZ30=2,G30,0)</f>
        <v>0</v>
      </c>
      <c r="BC30" s="123">
        <f aca="true" t="shared" si="9" ref="BC30:BC46">IF(AZ30=3,G30,0)</f>
        <v>0</v>
      </c>
      <c r="BD30" s="123">
        <f aca="true" t="shared" si="10" ref="BD30:BD46">IF(AZ30=4,G30,0)</f>
        <v>0</v>
      </c>
      <c r="BE30" s="123">
        <f aca="true" t="shared" si="11" ref="BE30:BE46">IF(AZ30=5,G30,0)</f>
        <v>0</v>
      </c>
      <c r="CZ30" s="123">
        <v>0.268</v>
      </c>
    </row>
    <row r="31" spans="1:104" ht="12.75">
      <c r="A31" s="151">
        <v>20</v>
      </c>
      <c r="B31" s="152" t="s">
        <v>113</v>
      </c>
      <c r="C31" s="153" t="s">
        <v>114</v>
      </c>
      <c r="D31" s="154" t="s">
        <v>94</v>
      </c>
      <c r="E31" s="155">
        <v>257.755</v>
      </c>
      <c r="F31" s="155">
        <v>1269</v>
      </c>
      <c r="G31" s="156">
        <f t="shared" si="6"/>
        <v>327091.095</v>
      </c>
      <c r="O31" s="150">
        <v>2</v>
      </c>
      <c r="AA31" s="123">
        <v>12</v>
      </c>
      <c r="AB31" s="123">
        <v>0</v>
      </c>
      <c r="AC31" s="123">
        <v>20</v>
      </c>
      <c r="AZ31" s="123">
        <v>1</v>
      </c>
      <c r="BA31" s="123">
        <f t="shared" si="7"/>
        <v>327091.095</v>
      </c>
      <c r="BB31" s="123">
        <f t="shared" si="8"/>
        <v>0</v>
      </c>
      <c r="BC31" s="123">
        <f t="shared" si="9"/>
        <v>0</v>
      </c>
      <c r="BD31" s="123">
        <f t="shared" si="10"/>
        <v>0</v>
      </c>
      <c r="BE31" s="123">
        <f t="shared" si="11"/>
        <v>0</v>
      </c>
      <c r="CZ31" s="123">
        <v>0.30604</v>
      </c>
    </row>
    <row r="32" spans="1:104" ht="12.75">
      <c r="A32" s="151">
        <v>21</v>
      </c>
      <c r="B32" s="152" t="s">
        <v>115</v>
      </c>
      <c r="C32" s="153" t="s">
        <v>116</v>
      </c>
      <c r="D32" s="154" t="s">
        <v>94</v>
      </c>
      <c r="E32" s="155">
        <v>7.65</v>
      </c>
      <c r="F32" s="155">
        <v>1722</v>
      </c>
      <c r="G32" s="156">
        <f t="shared" si="6"/>
        <v>13173.300000000001</v>
      </c>
      <c r="O32" s="150">
        <v>2</v>
      </c>
      <c r="AA32" s="123">
        <v>12</v>
      </c>
      <c r="AB32" s="123">
        <v>0</v>
      </c>
      <c r="AC32" s="123">
        <v>21</v>
      </c>
      <c r="AZ32" s="123">
        <v>1</v>
      </c>
      <c r="BA32" s="123">
        <f t="shared" si="7"/>
        <v>13173.300000000001</v>
      </c>
      <c r="BB32" s="123">
        <f t="shared" si="8"/>
        <v>0</v>
      </c>
      <c r="BC32" s="123">
        <f t="shared" si="9"/>
        <v>0</v>
      </c>
      <c r="BD32" s="123">
        <f t="shared" si="10"/>
        <v>0</v>
      </c>
      <c r="BE32" s="123">
        <f t="shared" si="11"/>
        <v>0</v>
      </c>
      <c r="CZ32" s="123">
        <v>0.37516</v>
      </c>
    </row>
    <row r="33" spans="1:104" ht="12.75">
      <c r="A33" s="151">
        <v>22</v>
      </c>
      <c r="B33" s="152" t="s">
        <v>117</v>
      </c>
      <c r="C33" s="153" t="s">
        <v>118</v>
      </c>
      <c r="D33" s="154" t="s">
        <v>119</v>
      </c>
      <c r="E33" s="155">
        <v>2.5</v>
      </c>
      <c r="F33" s="155">
        <v>1542</v>
      </c>
      <c r="G33" s="156">
        <f t="shared" si="6"/>
        <v>3855</v>
      </c>
      <c r="O33" s="150">
        <v>2</v>
      </c>
      <c r="AA33" s="123">
        <v>12</v>
      </c>
      <c r="AB33" s="123">
        <v>0</v>
      </c>
      <c r="AC33" s="123">
        <v>22</v>
      </c>
      <c r="AZ33" s="123">
        <v>1</v>
      </c>
      <c r="BA33" s="123">
        <f t="shared" si="7"/>
        <v>3855</v>
      </c>
      <c r="BB33" s="123">
        <f t="shared" si="8"/>
        <v>0</v>
      </c>
      <c r="BC33" s="123">
        <f t="shared" si="9"/>
        <v>0</v>
      </c>
      <c r="BD33" s="123">
        <f t="shared" si="10"/>
        <v>0</v>
      </c>
      <c r="BE33" s="123">
        <f t="shared" si="11"/>
        <v>0</v>
      </c>
      <c r="CZ33" s="123">
        <v>0</v>
      </c>
    </row>
    <row r="34" spans="1:104" ht="12.75">
      <c r="A34" s="151">
        <v>23</v>
      </c>
      <c r="B34" s="152" t="s">
        <v>120</v>
      </c>
      <c r="C34" s="153" t="s">
        <v>121</v>
      </c>
      <c r="D34" s="154" t="s">
        <v>122</v>
      </c>
      <c r="E34" s="155">
        <v>12</v>
      </c>
      <c r="F34" s="155">
        <v>270</v>
      </c>
      <c r="G34" s="156">
        <f t="shared" si="6"/>
        <v>3240</v>
      </c>
      <c r="O34" s="150">
        <v>2</v>
      </c>
      <c r="AA34" s="123">
        <v>12</v>
      </c>
      <c r="AB34" s="123">
        <v>0</v>
      </c>
      <c r="AC34" s="123">
        <v>23</v>
      </c>
      <c r="AZ34" s="123">
        <v>1</v>
      </c>
      <c r="BA34" s="123">
        <f t="shared" si="7"/>
        <v>3240</v>
      </c>
      <c r="BB34" s="123">
        <f t="shared" si="8"/>
        <v>0</v>
      </c>
      <c r="BC34" s="123">
        <f t="shared" si="9"/>
        <v>0</v>
      </c>
      <c r="BD34" s="123">
        <f t="shared" si="10"/>
        <v>0</v>
      </c>
      <c r="BE34" s="123">
        <f t="shared" si="11"/>
        <v>0</v>
      </c>
      <c r="CZ34" s="123">
        <v>0.02504</v>
      </c>
    </row>
    <row r="35" spans="1:104" ht="12.75">
      <c r="A35" s="151">
        <v>24</v>
      </c>
      <c r="B35" s="152" t="s">
        <v>123</v>
      </c>
      <c r="C35" s="153" t="s">
        <v>124</v>
      </c>
      <c r="D35" s="154" t="s">
        <v>122</v>
      </c>
      <c r="E35" s="155">
        <v>21</v>
      </c>
      <c r="F35" s="155">
        <v>392</v>
      </c>
      <c r="G35" s="156">
        <f t="shared" si="6"/>
        <v>8232</v>
      </c>
      <c r="O35" s="150">
        <v>2</v>
      </c>
      <c r="AA35" s="123">
        <v>12</v>
      </c>
      <c r="AB35" s="123">
        <v>0</v>
      </c>
      <c r="AC35" s="123">
        <v>24</v>
      </c>
      <c r="AZ35" s="123">
        <v>1</v>
      </c>
      <c r="BA35" s="123">
        <f t="shared" si="7"/>
        <v>8232</v>
      </c>
      <c r="BB35" s="123">
        <f t="shared" si="8"/>
        <v>0</v>
      </c>
      <c r="BC35" s="123">
        <f t="shared" si="9"/>
        <v>0</v>
      </c>
      <c r="BD35" s="123">
        <f t="shared" si="10"/>
        <v>0</v>
      </c>
      <c r="BE35" s="123">
        <f t="shared" si="11"/>
        <v>0</v>
      </c>
      <c r="CZ35" s="123">
        <v>0.04868</v>
      </c>
    </row>
    <row r="36" spans="1:104" ht="12.75">
      <c r="A36" s="151">
        <v>25</v>
      </c>
      <c r="B36" s="152" t="s">
        <v>125</v>
      </c>
      <c r="C36" s="153" t="s">
        <v>126</v>
      </c>
      <c r="D36" s="154" t="s">
        <v>122</v>
      </c>
      <c r="E36" s="155">
        <v>9</v>
      </c>
      <c r="F36" s="155">
        <v>724</v>
      </c>
      <c r="G36" s="156">
        <f t="shared" si="6"/>
        <v>6516</v>
      </c>
      <c r="O36" s="150">
        <v>2</v>
      </c>
      <c r="AA36" s="123">
        <v>12</v>
      </c>
      <c r="AB36" s="123">
        <v>0</v>
      </c>
      <c r="AC36" s="123">
        <v>25</v>
      </c>
      <c r="AZ36" s="123">
        <v>1</v>
      </c>
      <c r="BA36" s="123">
        <f t="shared" si="7"/>
        <v>6516</v>
      </c>
      <c r="BB36" s="123">
        <f t="shared" si="8"/>
        <v>0</v>
      </c>
      <c r="BC36" s="123">
        <f t="shared" si="9"/>
        <v>0</v>
      </c>
      <c r="BD36" s="123">
        <f t="shared" si="10"/>
        <v>0</v>
      </c>
      <c r="BE36" s="123">
        <f t="shared" si="11"/>
        <v>0</v>
      </c>
      <c r="CZ36" s="123">
        <v>0.07622</v>
      </c>
    </row>
    <row r="37" spans="1:104" ht="12.75">
      <c r="A37" s="151">
        <v>26</v>
      </c>
      <c r="B37" s="152" t="s">
        <v>127</v>
      </c>
      <c r="C37" s="153" t="s">
        <v>128</v>
      </c>
      <c r="D37" s="154" t="s">
        <v>122</v>
      </c>
      <c r="E37" s="155">
        <v>2</v>
      </c>
      <c r="F37" s="155">
        <v>4385</v>
      </c>
      <c r="G37" s="156">
        <f t="shared" si="6"/>
        <v>8770</v>
      </c>
      <c r="O37" s="150">
        <v>2</v>
      </c>
      <c r="AA37" s="123">
        <v>12</v>
      </c>
      <c r="AB37" s="123">
        <v>0</v>
      </c>
      <c r="AC37" s="123">
        <v>26</v>
      </c>
      <c r="AZ37" s="123">
        <v>1</v>
      </c>
      <c r="BA37" s="123">
        <f t="shared" si="7"/>
        <v>8770</v>
      </c>
      <c r="BB37" s="123">
        <f t="shared" si="8"/>
        <v>0</v>
      </c>
      <c r="BC37" s="123">
        <f t="shared" si="9"/>
        <v>0</v>
      </c>
      <c r="BD37" s="123">
        <f t="shared" si="10"/>
        <v>0</v>
      </c>
      <c r="BE37" s="123">
        <f t="shared" si="11"/>
        <v>0</v>
      </c>
      <c r="CZ37" s="123">
        <v>0.21776</v>
      </c>
    </row>
    <row r="38" spans="1:104" ht="12.75">
      <c r="A38" s="151">
        <v>27</v>
      </c>
      <c r="B38" s="152" t="s">
        <v>129</v>
      </c>
      <c r="C38" s="153" t="s">
        <v>130</v>
      </c>
      <c r="D38" s="154" t="s">
        <v>122</v>
      </c>
      <c r="E38" s="155">
        <v>1</v>
      </c>
      <c r="F38" s="155">
        <v>5125</v>
      </c>
      <c r="G38" s="156">
        <f t="shared" si="6"/>
        <v>5125</v>
      </c>
      <c r="O38" s="150">
        <v>2</v>
      </c>
      <c r="AA38" s="123">
        <v>12</v>
      </c>
      <c r="AB38" s="123">
        <v>0</v>
      </c>
      <c r="AC38" s="123">
        <v>27</v>
      </c>
      <c r="AZ38" s="123">
        <v>1</v>
      </c>
      <c r="BA38" s="123">
        <f t="shared" si="7"/>
        <v>5125</v>
      </c>
      <c r="BB38" s="123">
        <f t="shared" si="8"/>
        <v>0</v>
      </c>
      <c r="BC38" s="123">
        <f t="shared" si="9"/>
        <v>0</v>
      </c>
      <c r="BD38" s="123">
        <f t="shared" si="10"/>
        <v>0</v>
      </c>
      <c r="BE38" s="123">
        <f t="shared" si="11"/>
        <v>0</v>
      </c>
      <c r="CZ38" s="123">
        <v>0.25363</v>
      </c>
    </row>
    <row r="39" spans="1:104" ht="12.75">
      <c r="A39" s="151">
        <v>28</v>
      </c>
      <c r="B39" s="152" t="s">
        <v>131</v>
      </c>
      <c r="C39" s="153" t="s">
        <v>132</v>
      </c>
      <c r="D39" s="154" t="s">
        <v>122</v>
      </c>
      <c r="E39" s="155">
        <v>1</v>
      </c>
      <c r="F39" s="155">
        <v>5940</v>
      </c>
      <c r="G39" s="156">
        <f t="shared" si="6"/>
        <v>5940</v>
      </c>
      <c r="O39" s="150">
        <v>2</v>
      </c>
      <c r="AA39" s="123">
        <v>12</v>
      </c>
      <c r="AB39" s="123">
        <v>0</v>
      </c>
      <c r="AC39" s="123">
        <v>28</v>
      </c>
      <c r="AZ39" s="123">
        <v>1</v>
      </c>
      <c r="BA39" s="123">
        <f t="shared" si="7"/>
        <v>5940</v>
      </c>
      <c r="BB39" s="123">
        <f t="shared" si="8"/>
        <v>0</v>
      </c>
      <c r="BC39" s="123">
        <f t="shared" si="9"/>
        <v>0</v>
      </c>
      <c r="BD39" s="123">
        <f t="shared" si="10"/>
        <v>0</v>
      </c>
      <c r="BE39" s="123">
        <f t="shared" si="11"/>
        <v>0</v>
      </c>
      <c r="CZ39" s="123">
        <v>0.28949</v>
      </c>
    </row>
    <row r="40" spans="1:104" ht="12.75">
      <c r="A40" s="151">
        <v>29</v>
      </c>
      <c r="B40" s="152" t="s">
        <v>133</v>
      </c>
      <c r="C40" s="153" t="s">
        <v>134</v>
      </c>
      <c r="D40" s="154" t="s">
        <v>122</v>
      </c>
      <c r="E40" s="155">
        <v>1</v>
      </c>
      <c r="F40" s="155">
        <v>6795</v>
      </c>
      <c r="G40" s="156">
        <f t="shared" si="6"/>
        <v>6795</v>
      </c>
      <c r="O40" s="150">
        <v>2</v>
      </c>
      <c r="AA40" s="123">
        <v>12</v>
      </c>
      <c r="AB40" s="123">
        <v>0</v>
      </c>
      <c r="AC40" s="123">
        <v>29</v>
      </c>
      <c r="AZ40" s="123">
        <v>1</v>
      </c>
      <c r="BA40" s="123">
        <f t="shared" si="7"/>
        <v>6795</v>
      </c>
      <c r="BB40" s="123">
        <f t="shared" si="8"/>
        <v>0</v>
      </c>
      <c r="BC40" s="123">
        <f t="shared" si="9"/>
        <v>0</v>
      </c>
      <c r="BD40" s="123">
        <f t="shared" si="10"/>
        <v>0</v>
      </c>
      <c r="BE40" s="123">
        <f t="shared" si="11"/>
        <v>0</v>
      </c>
      <c r="CZ40" s="123">
        <v>0.3268</v>
      </c>
    </row>
    <row r="41" spans="1:104" ht="12.75">
      <c r="A41" s="151">
        <v>30</v>
      </c>
      <c r="B41" s="152" t="s">
        <v>135</v>
      </c>
      <c r="C41" s="153" t="s">
        <v>136</v>
      </c>
      <c r="D41" s="154" t="s">
        <v>122</v>
      </c>
      <c r="E41" s="155">
        <v>1</v>
      </c>
      <c r="F41" s="155">
        <v>9235</v>
      </c>
      <c r="G41" s="156">
        <f t="shared" si="6"/>
        <v>9235</v>
      </c>
      <c r="O41" s="150">
        <v>2</v>
      </c>
      <c r="AA41" s="123">
        <v>12</v>
      </c>
      <c r="AB41" s="123">
        <v>0</v>
      </c>
      <c r="AC41" s="123">
        <v>30</v>
      </c>
      <c r="AZ41" s="123">
        <v>1</v>
      </c>
      <c r="BA41" s="123">
        <f t="shared" si="7"/>
        <v>9235</v>
      </c>
      <c r="BB41" s="123">
        <f t="shared" si="8"/>
        <v>0</v>
      </c>
      <c r="BC41" s="123">
        <f t="shared" si="9"/>
        <v>0</v>
      </c>
      <c r="BD41" s="123">
        <f t="shared" si="10"/>
        <v>0</v>
      </c>
      <c r="BE41" s="123">
        <f t="shared" si="11"/>
        <v>0</v>
      </c>
      <c r="CZ41" s="123">
        <v>0.4344</v>
      </c>
    </row>
    <row r="42" spans="1:104" ht="12.75">
      <c r="A42" s="151">
        <v>31</v>
      </c>
      <c r="B42" s="152" t="s">
        <v>137</v>
      </c>
      <c r="C42" s="153" t="s">
        <v>138</v>
      </c>
      <c r="D42" s="154" t="s">
        <v>122</v>
      </c>
      <c r="E42" s="155">
        <v>2</v>
      </c>
      <c r="F42" s="155">
        <v>9995</v>
      </c>
      <c r="G42" s="156">
        <f t="shared" si="6"/>
        <v>19990</v>
      </c>
      <c r="O42" s="150">
        <v>2</v>
      </c>
      <c r="AA42" s="123">
        <v>12</v>
      </c>
      <c r="AB42" s="123">
        <v>0</v>
      </c>
      <c r="AC42" s="123">
        <v>31</v>
      </c>
      <c r="AZ42" s="123">
        <v>1</v>
      </c>
      <c r="BA42" s="123">
        <f t="shared" si="7"/>
        <v>19990</v>
      </c>
      <c r="BB42" s="123">
        <f t="shared" si="8"/>
        <v>0</v>
      </c>
      <c r="BC42" s="123">
        <f t="shared" si="9"/>
        <v>0</v>
      </c>
      <c r="BD42" s="123">
        <f t="shared" si="10"/>
        <v>0</v>
      </c>
      <c r="BE42" s="123">
        <f t="shared" si="11"/>
        <v>0</v>
      </c>
      <c r="CZ42" s="123">
        <v>0.47027</v>
      </c>
    </row>
    <row r="43" spans="1:104" ht="12.75">
      <c r="A43" s="151">
        <v>32</v>
      </c>
      <c r="B43" s="152" t="s">
        <v>139</v>
      </c>
      <c r="C43" s="153" t="s">
        <v>140</v>
      </c>
      <c r="D43" s="154" t="s">
        <v>122</v>
      </c>
      <c r="E43" s="155">
        <v>2</v>
      </c>
      <c r="F43" s="155">
        <v>10760</v>
      </c>
      <c r="G43" s="156">
        <f t="shared" si="6"/>
        <v>21520</v>
      </c>
      <c r="O43" s="150">
        <v>2</v>
      </c>
      <c r="AA43" s="123">
        <v>12</v>
      </c>
      <c r="AB43" s="123">
        <v>0</v>
      </c>
      <c r="AC43" s="123">
        <v>32</v>
      </c>
      <c r="AZ43" s="123">
        <v>1</v>
      </c>
      <c r="BA43" s="123">
        <f t="shared" si="7"/>
        <v>21520</v>
      </c>
      <c r="BB43" s="123">
        <f t="shared" si="8"/>
        <v>0</v>
      </c>
      <c r="BC43" s="123">
        <f t="shared" si="9"/>
        <v>0</v>
      </c>
      <c r="BD43" s="123">
        <f t="shared" si="10"/>
        <v>0</v>
      </c>
      <c r="BE43" s="123">
        <f t="shared" si="11"/>
        <v>0</v>
      </c>
      <c r="CZ43" s="123">
        <v>0.50614</v>
      </c>
    </row>
    <row r="44" spans="1:104" ht="12.75">
      <c r="A44" s="151">
        <v>33</v>
      </c>
      <c r="B44" s="152" t="s">
        <v>141</v>
      </c>
      <c r="C44" s="153" t="s">
        <v>142</v>
      </c>
      <c r="D44" s="154" t="s">
        <v>72</v>
      </c>
      <c r="E44" s="155">
        <v>1.474</v>
      </c>
      <c r="F44" s="155">
        <v>4390</v>
      </c>
      <c r="G44" s="156">
        <f t="shared" si="6"/>
        <v>6470.86</v>
      </c>
      <c r="O44" s="150">
        <v>2</v>
      </c>
      <c r="AA44" s="123">
        <v>12</v>
      </c>
      <c r="AB44" s="123">
        <v>0</v>
      </c>
      <c r="AC44" s="123">
        <v>33</v>
      </c>
      <c r="AZ44" s="123">
        <v>1</v>
      </c>
      <c r="BA44" s="123">
        <f t="shared" si="7"/>
        <v>6470.86</v>
      </c>
      <c r="BB44" s="123">
        <f t="shared" si="8"/>
        <v>0</v>
      </c>
      <c r="BC44" s="123">
        <f t="shared" si="9"/>
        <v>0</v>
      </c>
      <c r="BD44" s="123">
        <f t="shared" si="10"/>
        <v>0</v>
      </c>
      <c r="BE44" s="123">
        <f t="shared" si="11"/>
        <v>0</v>
      </c>
      <c r="CZ44" s="123">
        <v>2.079</v>
      </c>
    </row>
    <row r="45" spans="1:104" ht="12.75">
      <c r="A45" s="151">
        <v>34</v>
      </c>
      <c r="B45" s="152" t="s">
        <v>143</v>
      </c>
      <c r="C45" s="153" t="s">
        <v>144</v>
      </c>
      <c r="D45" s="154" t="s">
        <v>94</v>
      </c>
      <c r="E45" s="155">
        <v>7.125</v>
      </c>
      <c r="F45" s="155">
        <v>434.5</v>
      </c>
      <c r="G45" s="156">
        <f t="shared" si="6"/>
        <v>3095.8125</v>
      </c>
      <c r="O45" s="150">
        <v>2</v>
      </c>
      <c r="AA45" s="123">
        <v>12</v>
      </c>
      <c r="AB45" s="123">
        <v>0</v>
      </c>
      <c r="AC45" s="123">
        <v>34</v>
      </c>
      <c r="AZ45" s="123">
        <v>1</v>
      </c>
      <c r="BA45" s="123">
        <f t="shared" si="7"/>
        <v>3095.8125</v>
      </c>
      <c r="BB45" s="123">
        <f t="shared" si="8"/>
        <v>0</v>
      </c>
      <c r="BC45" s="123">
        <f t="shared" si="9"/>
        <v>0</v>
      </c>
      <c r="BD45" s="123">
        <f t="shared" si="10"/>
        <v>0</v>
      </c>
      <c r="BE45" s="123">
        <f t="shared" si="11"/>
        <v>0</v>
      </c>
      <c r="CZ45" s="123">
        <v>0.08628</v>
      </c>
    </row>
    <row r="46" spans="1:104" ht="12.75">
      <c r="A46" s="151">
        <v>35</v>
      </c>
      <c r="B46" s="152" t="s">
        <v>145</v>
      </c>
      <c r="C46" s="153" t="s">
        <v>146</v>
      </c>
      <c r="D46" s="154" t="s">
        <v>94</v>
      </c>
      <c r="E46" s="155">
        <v>145.55</v>
      </c>
      <c r="F46" s="155">
        <v>648</v>
      </c>
      <c r="G46" s="156">
        <f t="shared" si="6"/>
        <v>94316.40000000001</v>
      </c>
      <c r="O46" s="150">
        <v>2</v>
      </c>
      <c r="AA46" s="123">
        <v>12</v>
      </c>
      <c r="AB46" s="123">
        <v>0</v>
      </c>
      <c r="AC46" s="123">
        <v>35</v>
      </c>
      <c r="AZ46" s="123">
        <v>1</v>
      </c>
      <c r="BA46" s="123">
        <f t="shared" si="7"/>
        <v>94316.40000000001</v>
      </c>
      <c r="BB46" s="123">
        <f t="shared" si="8"/>
        <v>0</v>
      </c>
      <c r="BC46" s="123">
        <f t="shared" si="9"/>
        <v>0</v>
      </c>
      <c r="BD46" s="123">
        <f t="shared" si="10"/>
        <v>0</v>
      </c>
      <c r="BE46" s="123">
        <f t="shared" si="11"/>
        <v>0</v>
      </c>
      <c r="CZ46" s="123">
        <v>0.13358</v>
      </c>
    </row>
    <row r="47" spans="1:57" ht="12.75">
      <c r="A47" s="157"/>
      <c r="B47" s="158" t="s">
        <v>69</v>
      </c>
      <c r="C47" s="159" t="str">
        <f>CONCATENATE(B29," ",C29)</f>
        <v>3 Svislé a kompletní konstrukce</v>
      </c>
      <c r="D47" s="157"/>
      <c r="E47" s="160"/>
      <c r="F47" s="160"/>
      <c r="G47" s="161">
        <f>SUM(G29:G46)</f>
        <v>591888.6824999999</v>
      </c>
      <c r="O47" s="150">
        <v>4</v>
      </c>
      <c r="BA47" s="162">
        <f>SUM(BA29:BA46)</f>
        <v>591888.6824999999</v>
      </c>
      <c r="BB47" s="162">
        <f>SUM(BB29:BB46)</f>
        <v>0</v>
      </c>
      <c r="BC47" s="162">
        <f>SUM(BC29:BC46)</f>
        <v>0</v>
      </c>
      <c r="BD47" s="162">
        <f>SUM(BD29:BD46)</f>
        <v>0</v>
      </c>
      <c r="BE47" s="162">
        <f>SUM(BE29:BE46)</f>
        <v>0</v>
      </c>
    </row>
    <row r="48" spans="1:15" ht="12.75">
      <c r="A48" s="143" t="s">
        <v>65</v>
      </c>
      <c r="B48" s="144" t="s">
        <v>147</v>
      </c>
      <c r="C48" s="145" t="s">
        <v>148</v>
      </c>
      <c r="D48" s="146"/>
      <c r="E48" s="147"/>
      <c r="F48" s="147"/>
      <c r="G48" s="148"/>
      <c r="H48" s="149"/>
      <c r="I48" s="149"/>
      <c r="O48" s="150">
        <v>1</v>
      </c>
    </row>
    <row r="49" spans="1:104" ht="12.75">
      <c r="A49" s="151">
        <v>36</v>
      </c>
      <c r="B49" s="152" t="s">
        <v>149</v>
      </c>
      <c r="C49" s="153" t="s">
        <v>150</v>
      </c>
      <c r="D49" s="154" t="s">
        <v>94</v>
      </c>
      <c r="E49" s="155">
        <v>36.935</v>
      </c>
      <c r="F49" s="155">
        <v>1840</v>
      </c>
      <c r="G49" s="156">
        <f aca="true" t="shared" si="12" ref="G49:G70">E49*F49</f>
        <v>67960.40000000001</v>
      </c>
      <c r="O49" s="150">
        <v>2</v>
      </c>
      <c r="AA49" s="123">
        <v>12</v>
      </c>
      <c r="AB49" s="123">
        <v>0</v>
      </c>
      <c r="AC49" s="123">
        <v>36</v>
      </c>
      <c r="AZ49" s="123">
        <v>1</v>
      </c>
      <c r="BA49" s="123">
        <f aca="true" t="shared" si="13" ref="BA49:BA70">IF(AZ49=1,G49,0)</f>
        <v>67960.40000000001</v>
      </c>
      <c r="BB49" s="123">
        <f aca="true" t="shared" si="14" ref="BB49:BB70">IF(AZ49=2,G49,0)</f>
        <v>0</v>
      </c>
      <c r="BC49" s="123">
        <f aca="true" t="shared" si="15" ref="BC49:BC70">IF(AZ49=3,G49,0)</f>
        <v>0</v>
      </c>
      <c r="BD49" s="123">
        <f aca="true" t="shared" si="16" ref="BD49:BD70">IF(AZ49=4,G49,0)</f>
        <v>0</v>
      </c>
      <c r="BE49" s="123">
        <f aca="true" t="shared" si="17" ref="BE49:BE70">IF(AZ49=5,G49,0)</f>
        <v>0</v>
      </c>
      <c r="CZ49" s="123">
        <v>0.3027</v>
      </c>
    </row>
    <row r="50" spans="1:104" ht="12.75">
      <c r="A50" s="151">
        <v>37</v>
      </c>
      <c r="B50" s="152" t="s">
        <v>151</v>
      </c>
      <c r="C50" s="153" t="s">
        <v>152</v>
      </c>
      <c r="D50" s="154" t="s">
        <v>94</v>
      </c>
      <c r="E50" s="155">
        <v>72.088</v>
      </c>
      <c r="F50" s="155">
        <v>1706</v>
      </c>
      <c r="G50" s="156">
        <f t="shared" si="12"/>
        <v>122982.12799999998</v>
      </c>
      <c r="O50" s="150">
        <v>2</v>
      </c>
      <c r="AA50" s="123">
        <v>12</v>
      </c>
      <c r="AB50" s="123">
        <v>0</v>
      </c>
      <c r="AC50" s="123">
        <v>37</v>
      </c>
      <c r="AZ50" s="123">
        <v>1</v>
      </c>
      <c r="BA50" s="123">
        <f t="shared" si="13"/>
        <v>122982.12799999998</v>
      </c>
      <c r="BB50" s="123">
        <f t="shared" si="14"/>
        <v>0</v>
      </c>
      <c r="BC50" s="123">
        <f t="shared" si="15"/>
        <v>0</v>
      </c>
      <c r="BD50" s="123">
        <f t="shared" si="16"/>
        <v>0</v>
      </c>
      <c r="BE50" s="123">
        <f t="shared" si="17"/>
        <v>0</v>
      </c>
      <c r="CZ50" s="123">
        <v>0.28969</v>
      </c>
    </row>
    <row r="51" spans="1:104" ht="12.75">
      <c r="A51" s="151">
        <v>38</v>
      </c>
      <c r="B51" s="152" t="s">
        <v>153</v>
      </c>
      <c r="C51" s="153" t="s">
        <v>154</v>
      </c>
      <c r="D51" s="154" t="s">
        <v>91</v>
      </c>
      <c r="E51" s="155">
        <v>0.347</v>
      </c>
      <c r="F51" s="155">
        <v>27990</v>
      </c>
      <c r="G51" s="156">
        <f t="shared" si="12"/>
        <v>9712.529999999999</v>
      </c>
      <c r="O51" s="150">
        <v>2</v>
      </c>
      <c r="AA51" s="123">
        <v>12</v>
      </c>
      <c r="AB51" s="123">
        <v>0</v>
      </c>
      <c r="AC51" s="123">
        <v>38</v>
      </c>
      <c r="AZ51" s="123">
        <v>1</v>
      </c>
      <c r="BA51" s="123">
        <f t="shared" si="13"/>
        <v>9712.529999999999</v>
      </c>
      <c r="BB51" s="123">
        <f t="shared" si="14"/>
        <v>0</v>
      </c>
      <c r="BC51" s="123">
        <f t="shared" si="15"/>
        <v>0</v>
      </c>
      <c r="BD51" s="123">
        <f t="shared" si="16"/>
        <v>0</v>
      </c>
      <c r="BE51" s="123">
        <f t="shared" si="17"/>
        <v>0</v>
      </c>
      <c r="CZ51" s="123">
        <v>1.053</v>
      </c>
    </row>
    <row r="52" spans="1:104" ht="12.75">
      <c r="A52" s="151">
        <v>39</v>
      </c>
      <c r="B52" s="152" t="s">
        <v>155</v>
      </c>
      <c r="C52" s="153" t="s">
        <v>156</v>
      </c>
      <c r="D52" s="154" t="s">
        <v>72</v>
      </c>
      <c r="E52" s="155">
        <v>10.72</v>
      </c>
      <c r="F52" s="155">
        <v>3070</v>
      </c>
      <c r="G52" s="156">
        <f t="shared" si="12"/>
        <v>32910.4</v>
      </c>
      <c r="O52" s="150">
        <v>2</v>
      </c>
      <c r="AA52" s="123">
        <v>12</v>
      </c>
      <c r="AB52" s="123">
        <v>0</v>
      </c>
      <c r="AC52" s="123">
        <v>39</v>
      </c>
      <c r="AZ52" s="123">
        <v>1</v>
      </c>
      <c r="BA52" s="123">
        <f t="shared" si="13"/>
        <v>32910.4</v>
      </c>
      <c r="BB52" s="123">
        <f t="shared" si="14"/>
        <v>0</v>
      </c>
      <c r="BC52" s="123">
        <f t="shared" si="15"/>
        <v>0</v>
      </c>
      <c r="BD52" s="123">
        <f t="shared" si="16"/>
        <v>0</v>
      </c>
      <c r="BE52" s="123">
        <f t="shared" si="17"/>
        <v>0</v>
      </c>
      <c r="CZ52" s="123">
        <v>2.44633</v>
      </c>
    </row>
    <row r="53" spans="1:104" ht="12.75">
      <c r="A53" s="151">
        <v>40</v>
      </c>
      <c r="B53" s="152" t="s">
        <v>157</v>
      </c>
      <c r="C53" s="153" t="s">
        <v>158</v>
      </c>
      <c r="D53" s="154" t="s">
        <v>94</v>
      </c>
      <c r="E53" s="155">
        <v>84.924</v>
      </c>
      <c r="F53" s="155">
        <v>443</v>
      </c>
      <c r="G53" s="156">
        <f t="shared" si="12"/>
        <v>37621.332</v>
      </c>
      <c r="O53" s="150">
        <v>2</v>
      </c>
      <c r="AA53" s="123">
        <v>12</v>
      </c>
      <c r="AB53" s="123">
        <v>0</v>
      </c>
      <c r="AC53" s="123">
        <v>40</v>
      </c>
      <c r="AZ53" s="123">
        <v>1</v>
      </c>
      <c r="BA53" s="123">
        <f t="shared" si="13"/>
        <v>37621.332</v>
      </c>
      <c r="BB53" s="123">
        <f t="shared" si="14"/>
        <v>0</v>
      </c>
      <c r="BC53" s="123">
        <f t="shared" si="15"/>
        <v>0</v>
      </c>
      <c r="BD53" s="123">
        <f t="shared" si="16"/>
        <v>0</v>
      </c>
      <c r="BE53" s="123">
        <f t="shared" si="17"/>
        <v>0</v>
      </c>
      <c r="CZ53" s="123">
        <v>0.24377</v>
      </c>
    </row>
    <row r="54" spans="1:104" ht="12.75">
      <c r="A54" s="151">
        <v>41</v>
      </c>
      <c r="B54" s="152" t="s">
        <v>159</v>
      </c>
      <c r="C54" s="153" t="s">
        <v>160</v>
      </c>
      <c r="D54" s="154" t="s">
        <v>94</v>
      </c>
      <c r="E54" s="155">
        <v>84.924</v>
      </c>
      <c r="F54" s="155">
        <v>189</v>
      </c>
      <c r="G54" s="156">
        <f t="shared" si="12"/>
        <v>16050.636</v>
      </c>
      <c r="O54" s="150">
        <v>2</v>
      </c>
      <c r="AA54" s="123">
        <v>12</v>
      </c>
      <c r="AB54" s="123">
        <v>0</v>
      </c>
      <c r="AC54" s="123">
        <v>41</v>
      </c>
      <c r="AZ54" s="123">
        <v>1</v>
      </c>
      <c r="BA54" s="123">
        <f t="shared" si="13"/>
        <v>16050.636</v>
      </c>
      <c r="BB54" s="123">
        <f t="shared" si="14"/>
        <v>0</v>
      </c>
      <c r="BC54" s="123">
        <f t="shared" si="15"/>
        <v>0</v>
      </c>
      <c r="BD54" s="123">
        <f t="shared" si="16"/>
        <v>0</v>
      </c>
      <c r="BE54" s="123">
        <f t="shared" si="17"/>
        <v>0</v>
      </c>
      <c r="CZ54" s="123">
        <v>0</v>
      </c>
    </row>
    <row r="55" spans="1:104" ht="12.75">
      <c r="A55" s="151">
        <v>42</v>
      </c>
      <c r="B55" s="152" t="s">
        <v>161</v>
      </c>
      <c r="C55" s="153" t="s">
        <v>162</v>
      </c>
      <c r="D55" s="154" t="s">
        <v>94</v>
      </c>
      <c r="E55" s="155">
        <v>21.351</v>
      </c>
      <c r="F55" s="155">
        <v>463</v>
      </c>
      <c r="G55" s="156">
        <f t="shared" si="12"/>
        <v>9885.512999999999</v>
      </c>
      <c r="O55" s="150">
        <v>2</v>
      </c>
      <c r="AA55" s="123">
        <v>12</v>
      </c>
      <c r="AB55" s="123">
        <v>0</v>
      </c>
      <c r="AC55" s="123">
        <v>42</v>
      </c>
      <c r="AZ55" s="123">
        <v>1</v>
      </c>
      <c r="BA55" s="123">
        <f t="shared" si="13"/>
        <v>9885.512999999999</v>
      </c>
      <c r="BB55" s="123">
        <f t="shared" si="14"/>
        <v>0</v>
      </c>
      <c r="BC55" s="123">
        <f t="shared" si="15"/>
        <v>0</v>
      </c>
      <c r="BD55" s="123">
        <f t="shared" si="16"/>
        <v>0</v>
      </c>
      <c r="BE55" s="123">
        <f t="shared" si="17"/>
        <v>0</v>
      </c>
      <c r="CZ55" s="123">
        <v>0.009</v>
      </c>
    </row>
    <row r="56" spans="1:104" ht="12.75">
      <c r="A56" s="151">
        <v>43</v>
      </c>
      <c r="B56" s="152" t="s">
        <v>163</v>
      </c>
      <c r="C56" s="153" t="s">
        <v>164</v>
      </c>
      <c r="D56" s="154" t="s">
        <v>94</v>
      </c>
      <c r="E56" s="155">
        <v>21.351</v>
      </c>
      <c r="F56" s="155">
        <v>105</v>
      </c>
      <c r="G56" s="156">
        <f t="shared" si="12"/>
        <v>2241.855</v>
      </c>
      <c r="O56" s="150">
        <v>2</v>
      </c>
      <c r="AA56" s="123">
        <v>12</v>
      </c>
      <c r="AB56" s="123">
        <v>0</v>
      </c>
      <c r="AC56" s="123">
        <v>43</v>
      </c>
      <c r="AZ56" s="123">
        <v>1</v>
      </c>
      <c r="BA56" s="123">
        <f t="shared" si="13"/>
        <v>2241.855</v>
      </c>
      <c r="BB56" s="123">
        <f t="shared" si="14"/>
        <v>0</v>
      </c>
      <c r="BC56" s="123">
        <f t="shared" si="15"/>
        <v>0</v>
      </c>
      <c r="BD56" s="123">
        <f t="shared" si="16"/>
        <v>0</v>
      </c>
      <c r="BE56" s="123">
        <f t="shared" si="17"/>
        <v>0</v>
      </c>
      <c r="CZ56" s="123">
        <v>0</v>
      </c>
    </row>
    <row r="57" spans="1:104" ht="12.75">
      <c r="A57" s="151">
        <v>44</v>
      </c>
      <c r="B57" s="152" t="s">
        <v>165</v>
      </c>
      <c r="C57" s="153" t="s">
        <v>166</v>
      </c>
      <c r="D57" s="154" t="s">
        <v>91</v>
      </c>
      <c r="E57" s="155">
        <v>1.319</v>
      </c>
      <c r="F57" s="155">
        <v>10120</v>
      </c>
      <c r="G57" s="156">
        <f t="shared" si="12"/>
        <v>13348.279999999999</v>
      </c>
      <c r="O57" s="150">
        <v>2</v>
      </c>
      <c r="AA57" s="123">
        <v>12</v>
      </c>
      <c r="AB57" s="123">
        <v>0</v>
      </c>
      <c r="AC57" s="123">
        <v>44</v>
      </c>
      <c r="AZ57" s="123">
        <v>1</v>
      </c>
      <c r="BA57" s="123">
        <f t="shared" si="13"/>
        <v>13348.279999999999</v>
      </c>
      <c r="BB57" s="123">
        <f t="shared" si="14"/>
        <v>0</v>
      </c>
      <c r="BC57" s="123">
        <f t="shared" si="15"/>
        <v>0</v>
      </c>
      <c r="BD57" s="123">
        <f t="shared" si="16"/>
        <v>0</v>
      </c>
      <c r="BE57" s="123">
        <f t="shared" si="17"/>
        <v>0</v>
      </c>
      <c r="CZ57" s="123">
        <v>1.09709</v>
      </c>
    </row>
    <row r="58" spans="1:104" ht="12.75">
      <c r="A58" s="151">
        <v>45</v>
      </c>
      <c r="B58" s="152" t="s">
        <v>167</v>
      </c>
      <c r="C58" s="153" t="s">
        <v>168</v>
      </c>
      <c r="D58" s="154" t="s">
        <v>169</v>
      </c>
      <c r="E58" s="155">
        <v>0.524</v>
      </c>
      <c r="F58" s="155">
        <v>29650</v>
      </c>
      <c r="G58" s="156">
        <f t="shared" si="12"/>
        <v>15536.6</v>
      </c>
      <c r="O58" s="150">
        <v>2</v>
      </c>
      <c r="AA58" s="123">
        <v>12</v>
      </c>
      <c r="AB58" s="123">
        <v>1</v>
      </c>
      <c r="AC58" s="123">
        <v>45</v>
      </c>
      <c r="AZ58" s="123">
        <v>1</v>
      </c>
      <c r="BA58" s="123">
        <f t="shared" si="13"/>
        <v>15536.6</v>
      </c>
      <c r="BB58" s="123">
        <f t="shared" si="14"/>
        <v>0</v>
      </c>
      <c r="BC58" s="123">
        <f t="shared" si="15"/>
        <v>0</v>
      </c>
      <c r="BD58" s="123">
        <f t="shared" si="16"/>
        <v>0</v>
      </c>
      <c r="BE58" s="123">
        <f t="shared" si="17"/>
        <v>0</v>
      </c>
      <c r="CZ58" s="123">
        <v>1</v>
      </c>
    </row>
    <row r="59" spans="1:104" ht="12.75">
      <c r="A59" s="151">
        <v>46</v>
      </c>
      <c r="B59" s="152" t="s">
        <v>170</v>
      </c>
      <c r="C59" s="153" t="s">
        <v>171</v>
      </c>
      <c r="D59" s="154" t="s">
        <v>169</v>
      </c>
      <c r="E59" s="155">
        <v>0.793</v>
      </c>
      <c r="F59" s="155">
        <v>30338.88</v>
      </c>
      <c r="G59" s="156">
        <f t="shared" si="12"/>
        <v>24058.73184</v>
      </c>
      <c r="O59" s="150">
        <v>2</v>
      </c>
      <c r="AA59" s="123">
        <v>12</v>
      </c>
      <c r="AB59" s="123">
        <v>1</v>
      </c>
      <c r="AC59" s="123">
        <v>46</v>
      </c>
      <c r="AZ59" s="123">
        <v>1</v>
      </c>
      <c r="BA59" s="123">
        <f t="shared" si="13"/>
        <v>24058.73184</v>
      </c>
      <c r="BB59" s="123">
        <f t="shared" si="14"/>
        <v>0</v>
      </c>
      <c r="BC59" s="123">
        <f t="shared" si="15"/>
        <v>0</v>
      </c>
      <c r="BD59" s="123">
        <f t="shared" si="16"/>
        <v>0</v>
      </c>
      <c r="BE59" s="123">
        <f t="shared" si="17"/>
        <v>0</v>
      </c>
      <c r="CZ59" s="123">
        <v>1</v>
      </c>
    </row>
    <row r="60" spans="1:104" ht="12.75">
      <c r="A60" s="151">
        <v>47</v>
      </c>
      <c r="B60" s="152" t="s">
        <v>172</v>
      </c>
      <c r="C60" s="153" t="s">
        <v>173</v>
      </c>
      <c r="D60" s="154" t="s">
        <v>72</v>
      </c>
      <c r="E60" s="155">
        <v>9.042</v>
      </c>
      <c r="F60" s="155">
        <v>3130</v>
      </c>
      <c r="G60" s="156">
        <f t="shared" si="12"/>
        <v>28301.46</v>
      </c>
      <c r="O60" s="150">
        <v>2</v>
      </c>
      <c r="AA60" s="123">
        <v>12</v>
      </c>
      <c r="AB60" s="123">
        <v>0</v>
      </c>
      <c r="AC60" s="123">
        <v>47</v>
      </c>
      <c r="AZ60" s="123">
        <v>1</v>
      </c>
      <c r="BA60" s="123">
        <f t="shared" si="13"/>
        <v>28301.46</v>
      </c>
      <c r="BB60" s="123">
        <f t="shared" si="14"/>
        <v>0</v>
      </c>
      <c r="BC60" s="123">
        <f t="shared" si="15"/>
        <v>0</v>
      </c>
      <c r="BD60" s="123">
        <f t="shared" si="16"/>
        <v>0</v>
      </c>
      <c r="BE60" s="123">
        <f t="shared" si="17"/>
        <v>0</v>
      </c>
      <c r="CZ60" s="123">
        <v>2.44639</v>
      </c>
    </row>
    <row r="61" spans="1:104" ht="12.75">
      <c r="A61" s="151">
        <v>48</v>
      </c>
      <c r="B61" s="152" t="s">
        <v>174</v>
      </c>
      <c r="C61" s="153" t="s">
        <v>175</v>
      </c>
      <c r="D61" s="154" t="s">
        <v>94</v>
      </c>
      <c r="E61" s="155">
        <v>62.118</v>
      </c>
      <c r="F61" s="155">
        <v>223</v>
      </c>
      <c r="G61" s="156">
        <f t="shared" si="12"/>
        <v>13852.314</v>
      </c>
      <c r="O61" s="150">
        <v>2</v>
      </c>
      <c r="AA61" s="123">
        <v>12</v>
      </c>
      <c r="AB61" s="123">
        <v>0</v>
      </c>
      <c r="AC61" s="123">
        <v>48</v>
      </c>
      <c r="AZ61" s="123">
        <v>1</v>
      </c>
      <c r="BA61" s="123">
        <f t="shared" si="13"/>
        <v>13852.314</v>
      </c>
      <c r="BB61" s="123">
        <f t="shared" si="14"/>
        <v>0</v>
      </c>
      <c r="BC61" s="123">
        <f t="shared" si="15"/>
        <v>0</v>
      </c>
      <c r="BD61" s="123">
        <f t="shared" si="16"/>
        <v>0</v>
      </c>
      <c r="BE61" s="123">
        <f t="shared" si="17"/>
        <v>0</v>
      </c>
      <c r="CZ61" s="123">
        <v>0.00342</v>
      </c>
    </row>
    <row r="62" spans="1:104" ht="12.75">
      <c r="A62" s="151">
        <v>49</v>
      </c>
      <c r="B62" s="152" t="s">
        <v>176</v>
      </c>
      <c r="C62" s="153" t="s">
        <v>177</v>
      </c>
      <c r="D62" s="154" t="s">
        <v>94</v>
      </c>
      <c r="E62" s="155">
        <v>62.118</v>
      </c>
      <c r="F62" s="155">
        <v>55.6</v>
      </c>
      <c r="G62" s="156">
        <f t="shared" si="12"/>
        <v>3453.7608</v>
      </c>
      <c r="O62" s="150">
        <v>2</v>
      </c>
      <c r="AA62" s="123">
        <v>12</v>
      </c>
      <c r="AB62" s="123">
        <v>0</v>
      </c>
      <c r="AC62" s="123">
        <v>49</v>
      </c>
      <c r="AZ62" s="123">
        <v>1</v>
      </c>
      <c r="BA62" s="123">
        <f t="shared" si="13"/>
        <v>3453.7608</v>
      </c>
      <c r="BB62" s="123">
        <f t="shared" si="14"/>
        <v>0</v>
      </c>
      <c r="BC62" s="123">
        <f t="shared" si="15"/>
        <v>0</v>
      </c>
      <c r="BD62" s="123">
        <f t="shared" si="16"/>
        <v>0</v>
      </c>
      <c r="BE62" s="123">
        <f t="shared" si="17"/>
        <v>0</v>
      </c>
      <c r="CZ62" s="123">
        <v>0</v>
      </c>
    </row>
    <row r="63" spans="1:104" ht="12.75">
      <c r="A63" s="151">
        <v>50</v>
      </c>
      <c r="B63" s="152" t="s">
        <v>178</v>
      </c>
      <c r="C63" s="153" t="s">
        <v>179</v>
      </c>
      <c r="D63" s="154" t="s">
        <v>91</v>
      </c>
      <c r="E63" s="155">
        <v>1.807</v>
      </c>
      <c r="F63" s="155">
        <v>31720</v>
      </c>
      <c r="G63" s="156">
        <f t="shared" si="12"/>
        <v>57318.04</v>
      </c>
      <c r="O63" s="150">
        <v>2</v>
      </c>
      <c r="AA63" s="123">
        <v>12</v>
      </c>
      <c r="AB63" s="123">
        <v>0</v>
      </c>
      <c r="AC63" s="123">
        <v>50</v>
      </c>
      <c r="AZ63" s="123">
        <v>1</v>
      </c>
      <c r="BA63" s="123">
        <f t="shared" si="13"/>
        <v>57318.04</v>
      </c>
      <c r="BB63" s="123">
        <f t="shared" si="14"/>
        <v>0</v>
      </c>
      <c r="BC63" s="123">
        <f t="shared" si="15"/>
        <v>0</v>
      </c>
      <c r="BD63" s="123">
        <f t="shared" si="16"/>
        <v>0</v>
      </c>
      <c r="BE63" s="123">
        <f t="shared" si="17"/>
        <v>0</v>
      </c>
      <c r="CZ63" s="123">
        <v>1.071</v>
      </c>
    </row>
    <row r="64" spans="1:104" ht="12.75">
      <c r="A64" s="151">
        <v>51</v>
      </c>
      <c r="B64" s="152" t="s">
        <v>180</v>
      </c>
      <c r="C64" s="153" t="s">
        <v>181</v>
      </c>
      <c r="D64" s="154" t="s">
        <v>72</v>
      </c>
      <c r="E64" s="155">
        <v>1.909</v>
      </c>
      <c r="F64" s="155">
        <v>2220</v>
      </c>
      <c r="G64" s="156">
        <f t="shared" si="12"/>
        <v>4237.9800000000005</v>
      </c>
      <c r="O64" s="150">
        <v>2</v>
      </c>
      <c r="AA64" s="123">
        <v>12</v>
      </c>
      <c r="AB64" s="123">
        <v>0</v>
      </c>
      <c r="AC64" s="123">
        <v>51</v>
      </c>
      <c r="AZ64" s="123">
        <v>1</v>
      </c>
      <c r="BA64" s="123">
        <f t="shared" si="13"/>
        <v>4237.9800000000005</v>
      </c>
      <c r="BB64" s="123">
        <f t="shared" si="14"/>
        <v>0</v>
      </c>
      <c r="BC64" s="123">
        <f t="shared" si="15"/>
        <v>0</v>
      </c>
      <c r="BD64" s="123">
        <f t="shared" si="16"/>
        <v>0</v>
      </c>
      <c r="BE64" s="123">
        <f t="shared" si="17"/>
        <v>0</v>
      </c>
      <c r="CZ64" s="123">
        <v>2.453</v>
      </c>
    </row>
    <row r="65" spans="1:104" ht="12.75">
      <c r="A65" s="151">
        <v>52</v>
      </c>
      <c r="B65" s="152" t="s">
        <v>182</v>
      </c>
      <c r="C65" s="153" t="s">
        <v>183</v>
      </c>
      <c r="D65" s="154" t="s">
        <v>91</v>
      </c>
      <c r="E65" s="155">
        <v>0.158</v>
      </c>
      <c r="F65" s="155">
        <v>38960</v>
      </c>
      <c r="G65" s="156">
        <f t="shared" si="12"/>
        <v>6155.68</v>
      </c>
      <c r="O65" s="150">
        <v>2</v>
      </c>
      <c r="AA65" s="123">
        <v>12</v>
      </c>
      <c r="AB65" s="123">
        <v>0</v>
      </c>
      <c r="AC65" s="123">
        <v>52</v>
      </c>
      <c r="AZ65" s="123">
        <v>1</v>
      </c>
      <c r="BA65" s="123">
        <f t="shared" si="13"/>
        <v>6155.68</v>
      </c>
      <c r="BB65" s="123">
        <f t="shared" si="14"/>
        <v>0</v>
      </c>
      <c r="BC65" s="123">
        <f t="shared" si="15"/>
        <v>0</v>
      </c>
      <c r="BD65" s="123">
        <f t="shared" si="16"/>
        <v>0</v>
      </c>
      <c r="BE65" s="123">
        <f t="shared" si="17"/>
        <v>0</v>
      </c>
      <c r="CZ65" s="123">
        <v>1.084</v>
      </c>
    </row>
    <row r="66" spans="1:104" ht="12.75">
      <c r="A66" s="151">
        <v>53</v>
      </c>
      <c r="B66" s="152" t="s">
        <v>184</v>
      </c>
      <c r="C66" s="153" t="s">
        <v>185</v>
      </c>
      <c r="D66" s="154" t="s">
        <v>94</v>
      </c>
      <c r="E66" s="155">
        <v>16.452</v>
      </c>
      <c r="F66" s="155">
        <v>1405</v>
      </c>
      <c r="G66" s="156">
        <f t="shared" si="12"/>
        <v>23115.06</v>
      </c>
      <c r="O66" s="150">
        <v>2</v>
      </c>
      <c r="AA66" s="123">
        <v>12</v>
      </c>
      <c r="AB66" s="123">
        <v>0</v>
      </c>
      <c r="AC66" s="123">
        <v>53</v>
      </c>
      <c r="AZ66" s="123">
        <v>1</v>
      </c>
      <c r="BA66" s="123">
        <f t="shared" si="13"/>
        <v>23115.06</v>
      </c>
      <c r="BB66" s="123">
        <f t="shared" si="14"/>
        <v>0</v>
      </c>
      <c r="BC66" s="123">
        <f t="shared" si="15"/>
        <v>0</v>
      </c>
      <c r="BD66" s="123">
        <f t="shared" si="16"/>
        <v>0</v>
      </c>
      <c r="BE66" s="123">
        <f t="shared" si="17"/>
        <v>0</v>
      </c>
      <c r="CZ66" s="123">
        <v>0.04725</v>
      </c>
    </row>
    <row r="67" spans="1:104" ht="12.75">
      <c r="A67" s="151">
        <v>54</v>
      </c>
      <c r="B67" s="152" t="s">
        <v>186</v>
      </c>
      <c r="C67" s="153" t="s">
        <v>187</v>
      </c>
      <c r="D67" s="154" t="s">
        <v>94</v>
      </c>
      <c r="E67" s="155">
        <v>16.452</v>
      </c>
      <c r="F67" s="155">
        <v>90.2</v>
      </c>
      <c r="G67" s="156">
        <f t="shared" si="12"/>
        <v>1483.9704000000002</v>
      </c>
      <c r="O67" s="150">
        <v>2</v>
      </c>
      <c r="AA67" s="123">
        <v>12</v>
      </c>
      <c r="AB67" s="123">
        <v>0</v>
      </c>
      <c r="AC67" s="123">
        <v>54</v>
      </c>
      <c r="AZ67" s="123">
        <v>1</v>
      </c>
      <c r="BA67" s="123">
        <f t="shared" si="13"/>
        <v>1483.9704000000002</v>
      </c>
      <c r="BB67" s="123">
        <f t="shared" si="14"/>
        <v>0</v>
      </c>
      <c r="BC67" s="123">
        <f t="shared" si="15"/>
        <v>0</v>
      </c>
      <c r="BD67" s="123">
        <f t="shared" si="16"/>
        <v>0</v>
      </c>
      <c r="BE67" s="123">
        <f t="shared" si="17"/>
        <v>0</v>
      </c>
      <c r="CZ67" s="123">
        <v>0</v>
      </c>
    </row>
    <row r="68" spans="1:104" ht="22.5">
      <c r="A68" s="151">
        <v>55</v>
      </c>
      <c r="B68" s="152" t="s">
        <v>188</v>
      </c>
      <c r="C68" s="153" t="s">
        <v>189</v>
      </c>
      <c r="D68" s="154" t="s">
        <v>119</v>
      </c>
      <c r="E68" s="155">
        <v>15.35</v>
      </c>
      <c r="F68" s="155">
        <v>266</v>
      </c>
      <c r="G68" s="156">
        <f t="shared" si="12"/>
        <v>4083.1</v>
      </c>
      <c r="O68" s="150">
        <v>2</v>
      </c>
      <c r="AA68" s="123">
        <v>12</v>
      </c>
      <c r="AB68" s="123">
        <v>0</v>
      </c>
      <c r="AC68" s="123">
        <v>55</v>
      </c>
      <c r="AZ68" s="123">
        <v>1</v>
      </c>
      <c r="BA68" s="123">
        <f t="shared" si="13"/>
        <v>4083.1</v>
      </c>
      <c r="BB68" s="123">
        <f t="shared" si="14"/>
        <v>0</v>
      </c>
      <c r="BC68" s="123">
        <f t="shared" si="15"/>
        <v>0</v>
      </c>
      <c r="BD68" s="123">
        <f t="shared" si="16"/>
        <v>0</v>
      </c>
      <c r="BE68" s="123">
        <f t="shared" si="17"/>
        <v>0</v>
      </c>
      <c r="CZ68" s="123">
        <v>0.11606</v>
      </c>
    </row>
    <row r="69" spans="1:104" ht="12.75">
      <c r="A69" s="151">
        <v>56</v>
      </c>
      <c r="B69" s="152" t="s">
        <v>190</v>
      </c>
      <c r="C69" s="153" t="s">
        <v>191</v>
      </c>
      <c r="D69" s="154" t="s">
        <v>94</v>
      </c>
      <c r="E69" s="155">
        <v>6.908</v>
      </c>
      <c r="F69" s="155">
        <v>514</v>
      </c>
      <c r="G69" s="156">
        <f t="shared" si="12"/>
        <v>3550.712</v>
      </c>
      <c r="O69" s="150">
        <v>2</v>
      </c>
      <c r="AA69" s="123">
        <v>12</v>
      </c>
      <c r="AB69" s="123">
        <v>0</v>
      </c>
      <c r="AC69" s="123">
        <v>56</v>
      </c>
      <c r="AZ69" s="123">
        <v>1</v>
      </c>
      <c r="BA69" s="123">
        <f t="shared" si="13"/>
        <v>3550.712</v>
      </c>
      <c r="BB69" s="123">
        <f t="shared" si="14"/>
        <v>0</v>
      </c>
      <c r="BC69" s="123">
        <f t="shared" si="15"/>
        <v>0</v>
      </c>
      <c r="BD69" s="123">
        <f t="shared" si="16"/>
        <v>0</v>
      </c>
      <c r="BE69" s="123">
        <f t="shared" si="17"/>
        <v>0</v>
      </c>
      <c r="CZ69" s="123">
        <v>0.00816</v>
      </c>
    </row>
    <row r="70" spans="1:104" ht="12.75">
      <c r="A70" s="151">
        <v>57</v>
      </c>
      <c r="B70" s="152" t="s">
        <v>192</v>
      </c>
      <c r="C70" s="153" t="s">
        <v>193</v>
      </c>
      <c r="D70" s="154" t="s">
        <v>94</v>
      </c>
      <c r="E70" s="155">
        <v>6.908</v>
      </c>
      <c r="F70" s="155">
        <v>60</v>
      </c>
      <c r="G70" s="156">
        <f t="shared" si="12"/>
        <v>414.48</v>
      </c>
      <c r="O70" s="150">
        <v>2</v>
      </c>
      <c r="AA70" s="123">
        <v>12</v>
      </c>
      <c r="AB70" s="123">
        <v>0</v>
      </c>
      <c r="AC70" s="123">
        <v>57</v>
      </c>
      <c r="AZ70" s="123">
        <v>1</v>
      </c>
      <c r="BA70" s="123">
        <f t="shared" si="13"/>
        <v>414.48</v>
      </c>
      <c r="BB70" s="123">
        <f t="shared" si="14"/>
        <v>0</v>
      </c>
      <c r="BC70" s="123">
        <f t="shared" si="15"/>
        <v>0</v>
      </c>
      <c r="BD70" s="123">
        <f t="shared" si="16"/>
        <v>0</v>
      </c>
      <c r="BE70" s="123">
        <f t="shared" si="17"/>
        <v>0</v>
      </c>
      <c r="CZ70" s="123">
        <v>0</v>
      </c>
    </row>
    <row r="71" spans="1:57" ht="12.75">
      <c r="A71" s="157"/>
      <c r="B71" s="158" t="s">
        <v>69</v>
      </c>
      <c r="C71" s="159" t="str">
        <f>CONCATENATE(B48," ",C48)</f>
        <v>4 Vodorovné konstrukce</v>
      </c>
      <c r="D71" s="157"/>
      <c r="E71" s="160"/>
      <c r="F71" s="160"/>
      <c r="G71" s="161">
        <f>SUM(G48:G70)</f>
        <v>498274.9630399998</v>
      </c>
      <c r="O71" s="150">
        <v>4</v>
      </c>
      <c r="BA71" s="162">
        <f>SUM(BA48:BA70)</f>
        <v>498274.9630399998</v>
      </c>
      <c r="BB71" s="162">
        <f>SUM(BB48:BB70)</f>
        <v>0</v>
      </c>
      <c r="BC71" s="162">
        <f>SUM(BC48:BC70)</f>
        <v>0</v>
      </c>
      <c r="BD71" s="162">
        <f>SUM(BD48:BD70)</f>
        <v>0</v>
      </c>
      <c r="BE71" s="162">
        <f>SUM(BE48:BE70)</f>
        <v>0</v>
      </c>
    </row>
    <row r="72" spans="1:15" ht="12.75">
      <c r="A72" s="143" t="s">
        <v>65</v>
      </c>
      <c r="B72" s="144" t="s">
        <v>194</v>
      </c>
      <c r="C72" s="145" t="s">
        <v>195</v>
      </c>
      <c r="D72" s="146"/>
      <c r="E72" s="147"/>
      <c r="F72" s="147"/>
      <c r="G72" s="148"/>
      <c r="H72" s="149"/>
      <c r="I72" s="149"/>
      <c r="O72" s="150">
        <v>1</v>
      </c>
    </row>
    <row r="73" spans="1:104" ht="22.5">
      <c r="A73" s="151">
        <v>58</v>
      </c>
      <c r="B73" s="152" t="s">
        <v>196</v>
      </c>
      <c r="C73" s="153" t="s">
        <v>197</v>
      </c>
      <c r="D73" s="154" t="s">
        <v>119</v>
      </c>
      <c r="E73" s="155">
        <v>10</v>
      </c>
      <c r="F73" s="155">
        <v>732</v>
      </c>
      <c r="G73" s="156">
        <f>E73*F73</f>
        <v>7320</v>
      </c>
      <c r="O73" s="150">
        <v>2</v>
      </c>
      <c r="AA73" s="123">
        <v>12</v>
      </c>
      <c r="AB73" s="123">
        <v>0</v>
      </c>
      <c r="AC73" s="123">
        <v>58</v>
      </c>
      <c r="AZ73" s="123">
        <v>1</v>
      </c>
      <c r="BA73" s="123">
        <f>IF(AZ73=1,G73,0)</f>
        <v>7320</v>
      </c>
      <c r="BB73" s="123">
        <f>IF(AZ73=2,G73,0)</f>
        <v>0</v>
      </c>
      <c r="BC73" s="123">
        <f>IF(AZ73=3,G73,0)</f>
        <v>0</v>
      </c>
      <c r="BD73" s="123">
        <f>IF(AZ73=4,G73,0)</f>
        <v>0</v>
      </c>
      <c r="BE73" s="123">
        <f>IF(AZ73=5,G73,0)</f>
        <v>0</v>
      </c>
      <c r="CZ73" s="123">
        <v>0.07665</v>
      </c>
    </row>
    <row r="74" spans="1:57" ht="12.75">
      <c r="A74" s="157"/>
      <c r="B74" s="158" t="s">
        <v>69</v>
      </c>
      <c r="C74" s="159" t="str">
        <f>CONCATENATE(B72," ",C72)</f>
        <v>8 Trubní vedení</v>
      </c>
      <c r="D74" s="157"/>
      <c r="E74" s="160"/>
      <c r="F74" s="160"/>
      <c r="G74" s="161">
        <f>SUM(G72:G73)</f>
        <v>7320</v>
      </c>
      <c r="O74" s="150">
        <v>4</v>
      </c>
      <c r="BA74" s="162">
        <f>SUM(BA72:BA73)</f>
        <v>7320</v>
      </c>
      <c r="BB74" s="162">
        <f>SUM(BB72:BB73)</f>
        <v>0</v>
      </c>
      <c r="BC74" s="162">
        <f>SUM(BC72:BC73)</f>
        <v>0</v>
      </c>
      <c r="BD74" s="162">
        <f>SUM(BD72:BD73)</f>
        <v>0</v>
      </c>
      <c r="BE74" s="162">
        <f>SUM(BE72:BE73)</f>
        <v>0</v>
      </c>
    </row>
    <row r="75" spans="1:15" ht="12.75">
      <c r="A75" s="143" t="s">
        <v>65</v>
      </c>
      <c r="B75" s="144" t="s">
        <v>198</v>
      </c>
      <c r="C75" s="145" t="s">
        <v>199</v>
      </c>
      <c r="D75" s="146"/>
      <c r="E75" s="147"/>
      <c r="F75" s="147"/>
      <c r="G75" s="148"/>
      <c r="H75" s="149"/>
      <c r="I75" s="149"/>
      <c r="O75" s="150">
        <v>1</v>
      </c>
    </row>
    <row r="76" spans="1:104" ht="12.75">
      <c r="A76" s="151">
        <v>59</v>
      </c>
      <c r="B76" s="152" t="s">
        <v>200</v>
      </c>
      <c r="C76" s="153" t="s">
        <v>201</v>
      </c>
      <c r="D76" s="154" t="s">
        <v>94</v>
      </c>
      <c r="E76" s="155">
        <v>180</v>
      </c>
      <c r="F76" s="155">
        <v>53</v>
      </c>
      <c r="G76" s="156">
        <f>E76*F76</f>
        <v>9540</v>
      </c>
      <c r="O76" s="150">
        <v>2</v>
      </c>
      <c r="AA76" s="123">
        <v>12</v>
      </c>
      <c r="AB76" s="123">
        <v>0</v>
      </c>
      <c r="AC76" s="123">
        <v>59</v>
      </c>
      <c r="AZ76" s="123">
        <v>1</v>
      </c>
      <c r="BA76" s="123">
        <f>IF(AZ76=1,G76,0)</f>
        <v>9540</v>
      </c>
      <c r="BB76" s="123">
        <f>IF(AZ76=2,G76,0)</f>
        <v>0</v>
      </c>
      <c r="BC76" s="123">
        <f>IF(AZ76=3,G76,0)</f>
        <v>0</v>
      </c>
      <c r="BD76" s="123">
        <f>IF(AZ76=4,G76,0)</f>
        <v>0</v>
      </c>
      <c r="BE76" s="123">
        <f>IF(AZ76=5,G76,0)</f>
        <v>0</v>
      </c>
      <c r="CZ76" s="123">
        <v>0.04406</v>
      </c>
    </row>
    <row r="77" spans="1:104" ht="22.5">
      <c r="A77" s="151">
        <v>60</v>
      </c>
      <c r="B77" s="152" t="s">
        <v>202</v>
      </c>
      <c r="C77" s="153" t="s">
        <v>203</v>
      </c>
      <c r="D77" s="154" t="s">
        <v>94</v>
      </c>
      <c r="E77" s="155">
        <v>180</v>
      </c>
      <c r="F77" s="155">
        <v>39.3</v>
      </c>
      <c r="G77" s="156">
        <f>E77*F77</f>
        <v>7073.999999999999</v>
      </c>
      <c r="O77" s="150">
        <v>2</v>
      </c>
      <c r="AA77" s="123">
        <v>12</v>
      </c>
      <c r="AB77" s="123">
        <v>0</v>
      </c>
      <c r="AC77" s="123">
        <v>60</v>
      </c>
      <c r="AZ77" s="123">
        <v>1</v>
      </c>
      <c r="BA77" s="123">
        <f>IF(AZ77=1,G77,0)</f>
        <v>7073.999999999999</v>
      </c>
      <c r="BB77" s="123">
        <f>IF(AZ77=2,G77,0)</f>
        <v>0</v>
      </c>
      <c r="BC77" s="123">
        <f>IF(AZ77=3,G77,0)</f>
        <v>0</v>
      </c>
      <c r="BD77" s="123">
        <f>IF(AZ77=4,G77,0)</f>
        <v>0</v>
      </c>
      <c r="BE77" s="123">
        <f>IF(AZ77=5,G77,0)</f>
        <v>0</v>
      </c>
      <c r="CZ77" s="123">
        <v>0</v>
      </c>
    </row>
    <row r="78" spans="1:104" ht="12.75">
      <c r="A78" s="151">
        <v>61</v>
      </c>
      <c r="B78" s="152" t="s">
        <v>204</v>
      </c>
      <c r="C78" s="153" t="s">
        <v>205</v>
      </c>
      <c r="D78" s="154" t="s">
        <v>94</v>
      </c>
      <c r="E78" s="155">
        <v>180</v>
      </c>
      <c r="F78" s="155">
        <v>30.5</v>
      </c>
      <c r="G78" s="156">
        <f>E78*F78</f>
        <v>5490</v>
      </c>
      <c r="O78" s="150">
        <v>2</v>
      </c>
      <c r="AA78" s="123">
        <v>12</v>
      </c>
      <c r="AB78" s="123">
        <v>0</v>
      </c>
      <c r="AC78" s="123">
        <v>61</v>
      </c>
      <c r="AZ78" s="123">
        <v>1</v>
      </c>
      <c r="BA78" s="123">
        <f>IF(AZ78=1,G78,0)</f>
        <v>5490</v>
      </c>
      <c r="BB78" s="123">
        <f>IF(AZ78=2,G78,0)</f>
        <v>0</v>
      </c>
      <c r="BC78" s="123">
        <f>IF(AZ78=3,G78,0)</f>
        <v>0</v>
      </c>
      <c r="BD78" s="123">
        <f>IF(AZ78=4,G78,0)</f>
        <v>0</v>
      </c>
      <c r="BE78" s="123">
        <f>IF(AZ78=5,G78,0)</f>
        <v>0</v>
      </c>
      <c r="CZ78" s="123">
        <v>0</v>
      </c>
    </row>
    <row r="79" spans="1:104" ht="12.75">
      <c r="A79" s="151">
        <v>62</v>
      </c>
      <c r="B79" s="152" t="s">
        <v>206</v>
      </c>
      <c r="C79" s="153" t="s">
        <v>207</v>
      </c>
      <c r="D79" s="154" t="s">
        <v>94</v>
      </c>
      <c r="E79" s="155">
        <v>180</v>
      </c>
      <c r="F79" s="155">
        <v>67.5</v>
      </c>
      <c r="G79" s="156">
        <f>E79*F79</f>
        <v>12150</v>
      </c>
      <c r="O79" s="150">
        <v>2</v>
      </c>
      <c r="AA79" s="123">
        <v>12</v>
      </c>
      <c r="AB79" s="123">
        <v>0</v>
      </c>
      <c r="AC79" s="123">
        <v>62</v>
      </c>
      <c r="AZ79" s="123">
        <v>1</v>
      </c>
      <c r="BA79" s="123">
        <f>IF(AZ79=1,G79,0)</f>
        <v>12150</v>
      </c>
      <c r="BB79" s="123">
        <f>IF(AZ79=2,G79,0)</f>
        <v>0</v>
      </c>
      <c r="BC79" s="123">
        <f>IF(AZ79=3,G79,0)</f>
        <v>0</v>
      </c>
      <c r="BD79" s="123">
        <f>IF(AZ79=4,G79,0)</f>
        <v>0</v>
      </c>
      <c r="BE79" s="123">
        <f>IF(AZ79=5,G79,0)</f>
        <v>0</v>
      </c>
      <c r="CZ79" s="123">
        <v>0.00205</v>
      </c>
    </row>
    <row r="80" spans="1:57" ht="12.75">
      <c r="A80" s="157"/>
      <c r="B80" s="158" t="s">
        <v>69</v>
      </c>
      <c r="C80" s="159" t="str">
        <f>CONCATENATE(B75," ",C75)</f>
        <v>94 Lešení a stavební výtahy</v>
      </c>
      <c r="D80" s="157"/>
      <c r="E80" s="160"/>
      <c r="F80" s="160"/>
      <c r="G80" s="161">
        <f>SUM(G75:G79)</f>
        <v>34254</v>
      </c>
      <c r="O80" s="150">
        <v>4</v>
      </c>
      <c r="BA80" s="162">
        <f>SUM(BA75:BA79)</f>
        <v>34254</v>
      </c>
      <c r="BB80" s="162">
        <f>SUM(BB75:BB79)</f>
        <v>0</v>
      </c>
      <c r="BC80" s="162">
        <f>SUM(BC75:BC79)</f>
        <v>0</v>
      </c>
      <c r="BD80" s="162">
        <f>SUM(BD75:BD79)</f>
        <v>0</v>
      </c>
      <c r="BE80" s="162">
        <f>SUM(BE75:BE79)</f>
        <v>0</v>
      </c>
    </row>
    <row r="81" spans="1:15" ht="12.75">
      <c r="A81" s="143" t="s">
        <v>65</v>
      </c>
      <c r="B81" s="144" t="s">
        <v>208</v>
      </c>
      <c r="C81" s="145" t="s">
        <v>209</v>
      </c>
      <c r="D81" s="146"/>
      <c r="E81" s="147"/>
      <c r="F81" s="147"/>
      <c r="G81" s="148"/>
      <c r="H81" s="149"/>
      <c r="I81" s="149"/>
      <c r="O81" s="150">
        <v>1</v>
      </c>
    </row>
    <row r="82" spans="1:104" ht="12.75">
      <c r="A82" s="151">
        <v>63</v>
      </c>
      <c r="B82" s="152" t="s">
        <v>210</v>
      </c>
      <c r="C82" s="153" t="s">
        <v>211</v>
      </c>
      <c r="D82" s="154" t="s">
        <v>91</v>
      </c>
      <c r="E82" s="155">
        <v>554.182</v>
      </c>
      <c r="F82" s="155">
        <v>243.5</v>
      </c>
      <c r="G82" s="156">
        <f>E82*F82</f>
        <v>134943.317</v>
      </c>
      <c r="O82" s="150">
        <v>2</v>
      </c>
      <c r="AA82" s="123">
        <v>12</v>
      </c>
      <c r="AB82" s="123">
        <v>0</v>
      </c>
      <c r="AC82" s="123">
        <v>63</v>
      </c>
      <c r="AZ82" s="123">
        <v>1</v>
      </c>
      <c r="BA82" s="123">
        <f>IF(AZ82=1,G82,0)</f>
        <v>134943.317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0</v>
      </c>
    </row>
    <row r="83" spans="1:57" ht="12.75">
      <c r="A83" s="157"/>
      <c r="B83" s="158" t="s">
        <v>69</v>
      </c>
      <c r="C83" s="159" t="str">
        <f>CONCATENATE(B81," ",C81)</f>
        <v>99 Staveništní přesun hmot</v>
      </c>
      <c r="D83" s="157"/>
      <c r="E83" s="160"/>
      <c r="F83" s="160"/>
      <c r="G83" s="161">
        <f>SUM(G81:G82)</f>
        <v>134943.317</v>
      </c>
      <c r="O83" s="150">
        <v>4</v>
      </c>
      <c r="BA83" s="162">
        <f>SUM(BA81:BA82)</f>
        <v>134943.317</v>
      </c>
      <c r="BB83" s="162">
        <f>SUM(BB81:BB82)</f>
        <v>0</v>
      </c>
      <c r="BC83" s="162">
        <f>SUM(BC81:BC82)</f>
        <v>0</v>
      </c>
      <c r="BD83" s="162">
        <f>SUM(BD81:BD82)</f>
        <v>0</v>
      </c>
      <c r="BE83" s="162">
        <f>SUM(BE81:BE82)</f>
        <v>0</v>
      </c>
    </row>
    <row r="84" spans="1:15" ht="12.75">
      <c r="A84" s="143" t="s">
        <v>65</v>
      </c>
      <c r="B84" s="144" t="s">
        <v>212</v>
      </c>
      <c r="C84" s="145" t="s">
        <v>213</v>
      </c>
      <c r="D84" s="146"/>
      <c r="E84" s="147"/>
      <c r="F84" s="147"/>
      <c r="G84" s="148"/>
      <c r="H84" s="149"/>
      <c r="I84" s="149"/>
      <c r="O84" s="150">
        <v>1</v>
      </c>
    </row>
    <row r="85" spans="1:104" ht="12.75">
      <c r="A85" s="151">
        <v>64</v>
      </c>
      <c r="B85" s="152" t="s">
        <v>214</v>
      </c>
      <c r="C85" s="153" t="s">
        <v>215</v>
      </c>
      <c r="D85" s="154" t="s">
        <v>94</v>
      </c>
      <c r="E85" s="155">
        <v>75.66</v>
      </c>
      <c r="F85" s="155">
        <v>6.9</v>
      </c>
      <c r="G85" s="156">
        <f aca="true" t="shared" si="18" ref="G85:G91">E85*F85</f>
        <v>522.054</v>
      </c>
      <c r="O85" s="150">
        <v>2</v>
      </c>
      <c r="AA85" s="123">
        <v>12</v>
      </c>
      <c r="AB85" s="123">
        <v>0</v>
      </c>
      <c r="AC85" s="123">
        <v>64</v>
      </c>
      <c r="AZ85" s="123">
        <v>2</v>
      </c>
      <c r="BA85" s="123">
        <f aca="true" t="shared" si="19" ref="BA85:BA91">IF(AZ85=1,G85,0)</f>
        <v>0</v>
      </c>
      <c r="BB85" s="123">
        <f aca="true" t="shared" si="20" ref="BB85:BB91">IF(AZ85=2,G85,0)</f>
        <v>522.054</v>
      </c>
      <c r="BC85" s="123">
        <f aca="true" t="shared" si="21" ref="BC85:BC91">IF(AZ85=3,G85,0)</f>
        <v>0</v>
      </c>
      <c r="BD85" s="123">
        <f aca="true" t="shared" si="22" ref="BD85:BD91">IF(AZ85=4,G85,0)</f>
        <v>0</v>
      </c>
      <c r="BE85" s="123">
        <f aca="true" t="shared" si="23" ref="BE85:BE91">IF(AZ85=5,G85,0)</f>
        <v>0</v>
      </c>
      <c r="CZ85" s="123">
        <v>0</v>
      </c>
    </row>
    <row r="86" spans="1:104" ht="12.75">
      <c r="A86" s="151">
        <v>65</v>
      </c>
      <c r="B86" s="152" t="s">
        <v>216</v>
      </c>
      <c r="C86" s="153" t="s">
        <v>217</v>
      </c>
      <c r="D86" s="154" t="s">
        <v>94</v>
      </c>
      <c r="E86" s="155">
        <v>17.525</v>
      </c>
      <c r="F86" s="155">
        <v>16.6</v>
      </c>
      <c r="G86" s="156">
        <f t="shared" si="18"/>
        <v>290.915</v>
      </c>
      <c r="O86" s="150">
        <v>2</v>
      </c>
      <c r="AA86" s="123">
        <v>12</v>
      </c>
      <c r="AB86" s="123">
        <v>0</v>
      </c>
      <c r="AC86" s="123">
        <v>65</v>
      </c>
      <c r="AZ86" s="123">
        <v>2</v>
      </c>
      <c r="BA86" s="123">
        <f t="shared" si="19"/>
        <v>0</v>
      </c>
      <c r="BB86" s="123">
        <f t="shared" si="20"/>
        <v>290.915</v>
      </c>
      <c r="BC86" s="123">
        <f t="shared" si="21"/>
        <v>0</v>
      </c>
      <c r="BD86" s="123">
        <f t="shared" si="22"/>
        <v>0</v>
      </c>
      <c r="BE86" s="123">
        <f t="shared" si="23"/>
        <v>0</v>
      </c>
      <c r="CZ86" s="123">
        <v>0</v>
      </c>
    </row>
    <row r="87" spans="1:104" ht="12.75">
      <c r="A87" s="151">
        <v>66</v>
      </c>
      <c r="B87" s="152" t="s">
        <v>218</v>
      </c>
      <c r="C87" s="153" t="s">
        <v>219</v>
      </c>
      <c r="D87" s="154" t="s">
        <v>94</v>
      </c>
      <c r="E87" s="155">
        <v>73.86</v>
      </c>
      <c r="F87" s="155">
        <v>57.6</v>
      </c>
      <c r="G87" s="156">
        <f t="shared" si="18"/>
        <v>4254.336</v>
      </c>
      <c r="O87" s="150">
        <v>2</v>
      </c>
      <c r="AA87" s="123">
        <v>12</v>
      </c>
      <c r="AB87" s="123">
        <v>0</v>
      </c>
      <c r="AC87" s="123">
        <v>66</v>
      </c>
      <c r="AZ87" s="123">
        <v>2</v>
      </c>
      <c r="BA87" s="123">
        <f t="shared" si="19"/>
        <v>0</v>
      </c>
      <c r="BB87" s="123">
        <f t="shared" si="20"/>
        <v>4254.336</v>
      </c>
      <c r="BC87" s="123">
        <f t="shared" si="21"/>
        <v>0</v>
      </c>
      <c r="BD87" s="123">
        <f t="shared" si="22"/>
        <v>0</v>
      </c>
      <c r="BE87" s="123">
        <f t="shared" si="23"/>
        <v>0</v>
      </c>
      <c r="CZ87" s="123">
        <v>0.00041</v>
      </c>
    </row>
    <row r="88" spans="1:104" ht="12.75">
      <c r="A88" s="151">
        <v>67</v>
      </c>
      <c r="B88" s="152" t="s">
        <v>220</v>
      </c>
      <c r="C88" s="153" t="s">
        <v>221</v>
      </c>
      <c r="D88" s="154" t="s">
        <v>94</v>
      </c>
      <c r="E88" s="155">
        <v>17.525</v>
      </c>
      <c r="F88" s="155">
        <v>75.4</v>
      </c>
      <c r="G88" s="156">
        <f t="shared" si="18"/>
        <v>1321.385</v>
      </c>
      <c r="O88" s="150">
        <v>2</v>
      </c>
      <c r="AA88" s="123">
        <v>12</v>
      </c>
      <c r="AB88" s="123">
        <v>0</v>
      </c>
      <c r="AC88" s="123">
        <v>67</v>
      </c>
      <c r="AZ88" s="123">
        <v>2</v>
      </c>
      <c r="BA88" s="123">
        <f t="shared" si="19"/>
        <v>0</v>
      </c>
      <c r="BB88" s="123">
        <f t="shared" si="20"/>
        <v>1321.385</v>
      </c>
      <c r="BC88" s="123">
        <f t="shared" si="21"/>
        <v>0</v>
      </c>
      <c r="BD88" s="123">
        <f t="shared" si="22"/>
        <v>0</v>
      </c>
      <c r="BE88" s="123">
        <f t="shared" si="23"/>
        <v>0</v>
      </c>
      <c r="CZ88" s="123">
        <v>0.00041</v>
      </c>
    </row>
    <row r="89" spans="1:104" ht="12.75">
      <c r="A89" s="151">
        <v>68</v>
      </c>
      <c r="B89" s="152" t="s">
        <v>222</v>
      </c>
      <c r="C89" s="153" t="s">
        <v>223</v>
      </c>
      <c r="D89" s="154" t="s">
        <v>122</v>
      </c>
      <c r="E89" s="155">
        <v>15.3</v>
      </c>
      <c r="F89" s="155">
        <v>146.5</v>
      </c>
      <c r="G89" s="156">
        <f t="shared" si="18"/>
        <v>2241.4500000000003</v>
      </c>
      <c r="O89" s="150">
        <v>2</v>
      </c>
      <c r="AA89" s="123">
        <v>12</v>
      </c>
      <c r="AB89" s="123">
        <v>1</v>
      </c>
      <c r="AC89" s="123">
        <v>68</v>
      </c>
      <c r="AZ89" s="123">
        <v>2</v>
      </c>
      <c r="BA89" s="123">
        <f t="shared" si="19"/>
        <v>0</v>
      </c>
      <c r="BB89" s="123">
        <f t="shared" si="20"/>
        <v>2241.4500000000003</v>
      </c>
      <c r="BC89" s="123">
        <f t="shared" si="21"/>
        <v>0</v>
      </c>
      <c r="BD89" s="123">
        <f t="shared" si="22"/>
        <v>0</v>
      </c>
      <c r="BE89" s="123">
        <f t="shared" si="23"/>
        <v>0</v>
      </c>
      <c r="CZ89" s="123">
        <v>0.003</v>
      </c>
    </row>
    <row r="90" spans="1:104" ht="12.75">
      <c r="A90" s="151">
        <v>69</v>
      </c>
      <c r="B90" s="152" t="s">
        <v>224</v>
      </c>
      <c r="C90" s="153" t="s">
        <v>225</v>
      </c>
      <c r="D90" s="154" t="s">
        <v>94</v>
      </c>
      <c r="E90" s="155">
        <v>106.8488</v>
      </c>
      <c r="F90" s="155">
        <v>113</v>
      </c>
      <c r="G90" s="156">
        <f t="shared" si="18"/>
        <v>12073.9144</v>
      </c>
      <c r="O90" s="150">
        <v>2</v>
      </c>
      <c r="AA90" s="123">
        <v>12</v>
      </c>
      <c r="AB90" s="123">
        <v>1</v>
      </c>
      <c r="AC90" s="123">
        <v>69</v>
      </c>
      <c r="AZ90" s="123">
        <v>2</v>
      </c>
      <c r="BA90" s="123">
        <f t="shared" si="19"/>
        <v>0</v>
      </c>
      <c r="BB90" s="123">
        <f t="shared" si="20"/>
        <v>12073.9144</v>
      </c>
      <c r="BC90" s="123">
        <f t="shared" si="21"/>
        <v>0</v>
      </c>
      <c r="BD90" s="123">
        <f t="shared" si="22"/>
        <v>0</v>
      </c>
      <c r="BE90" s="123">
        <f t="shared" si="23"/>
        <v>0</v>
      </c>
      <c r="CZ90" s="123">
        <v>0.0018</v>
      </c>
    </row>
    <row r="91" spans="1:104" ht="12.75">
      <c r="A91" s="151">
        <v>70</v>
      </c>
      <c r="B91" s="152" t="s">
        <v>226</v>
      </c>
      <c r="C91" s="153" t="s">
        <v>227</v>
      </c>
      <c r="D91" s="154" t="s">
        <v>54</v>
      </c>
      <c r="E91" s="155">
        <v>3.21</v>
      </c>
      <c r="F91" s="155">
        <v>5.5</v>
      </c>
      <c r="G91" s="156">
        <f t="shared" si="18"/>
        <v>17.655</v>
      </c>
      <c r="O91" s="150">
        <v>2</v>
      </c>
      <c r="AA91" s="123">
        <v>12</v>
      </c>
      <c r="AB91" s="123">
        <v>0</v>
      </c>
      <c r="AC91" s="123">
        <v>70</v>
      </c>
      <c r="AZ91" s="123">
        <v>2</v>
      </c>
      <c r="BA91" s="123">
        <f t="shared" si="19"/>
        <v>0</v>
      </c>
      <c r="BB91" s="123">
        <f t="shared" si="20"/>
        <v>17.655</v>
      </c>
      <c r="BC91" s="123">
        <f t="shared" si="21"/>
        <v>0</v>
      </c>
      <c r="BD91" s="123">
        <f t="shared" si="22"/>
        <v>0</v>
      </c>
      <c r="BE91" s="123">
        <f t="shared" si="23"/>
        <v>0</v>
      </c>
      <c r="CZ91" s="123">
        <v>0</v>
      </c>
    </row>
    <row r="92" spans="1:57" ht="12.75">
      <c r="A92" s="157"/>
      <c r="B92" s="158" t="s">
        <v>69</v>
      </c>
      <c r="C92" s="159" t="str">
        <f>CONCATENATE(B84," ",C84)</f>
        <v>711 Izolace proti vodě</v>
      </c>
      <c r="D92" s="157"/>
      <c r="E92" s="160"/>
      <c r="F92" s="160"/>
      <c r="G92" s="161">
        <f>SUM(G84:G91)</f>
        <v>20721.7094</v>
      </c>
      <c r="O92" s="150">
        <v>4</v>
      </c>
      <c r="BA92" s="162">
        <f>SUM(BA84:BA91)</f>
        <v>0</v>
      </c>
      <c r="BB92" s="162">
        <f>SUM(BB84:BB91)</f>
        <v>20721.7094</v>
      </c>
      <c r="BC92" s="162">
        <f>SUM(BC84:BC91)</f>
        <v>0</v>
      </c>
      <c r="BD92" s="162">
        <f>SUM(BD84:BD91)</f>
        <v>0</v>
      </c>
      <c r="BE92" s="162">
        <f>SUM(BE84:BE91)</f>
        <v>0</v>
      </c>
    </row>
    <row r="93" spans="1:15" ht="12.75">
      <c r="A93" s="143" t="s">
        <v>65</v>
      </c>
      <c r="B93" s="144" t="s">
        <v>228</v>
      </c>
      <c r="C93" s="145" t="s">
        <v>229</v>
      </c>
      <c r="D93" s="146"/>
      <c r="E93" s="147"/>
      <c r="F93" s="147"/>
      <c r="G93" s="148"/>
      <c r="H93" s="149"/>
      <c r="I93" s="149"/>
      <c r="O93" s="150">
        <v>1</v>
      </c>
    </row>
    <row r="94" spans="1:104" ht="12.75">
      <c r="A94" s="151">
        <v>71</v>
      </c>
      <c r="B94" s="152" t="s">
        <v>230</v>
      </c>
      <c r="C94" s="153" t="s">
        <v>231</v>
      </c>
      <c r="D94" s="154" t="s">
        <v>119</v>
      </c>
      <c r="E94" s="155">
        <v>15</v>
      </c>
      <c r="F94" s="155">
        <v>361.5</v>
      </c>
      <c r="G94" s="156">
        <f>E94*F94</f>
        <v>5422.5</v>
      </c>
      <c r="O94" s="150">
        <v>2</v>
      </c>
      <c r="AA94" s="123">
        <v>12</v>
      </c>
      <c r="AB94" s="123">
        <v>0</v>
      </c>
      <c r="AC94" s="123">
        <v>71</v>
      </c>
      <c r="AZ94" s="123">
        <v>2</v>
      </c>
      <c r="BA94" s="123">
        <f>IF(AZ94=1,G94,0)</f>
        <v>0</v>
      </c>
      <c r="BB94" s="123">
        <f>IF(AZ94=2,G94,0)</f>
        <v>5422.5</v>
      </c>
      <c r="BC94" s="123">
        <f>IF(AZ94=3,G94,0)</f>
        <v>0</v>
      </c>
      <c r="BD94" s="123">
        <f>IF(AZ94=4,G94,0)</f>
        <v>0</v>
      </c>
      <c r="BE94" s="123">
        <f>IF(AZ94=5,G94,0)</f>
        <v>0</v>
      </c>
      <c r="CZ94" s="123">
        <v>0.02957</v>
      </c>
    </row>
    <row r="95" spans="1:104" ht="12.75">
      <c r="A95" s="151">
        <v>72</v>
      </c>
      <c r="B95" s="152" t="s">
        <v>232</v>
      </c>
      <c r="C95" s="153" t="s">
        <v>233</v>
      </c>
      <c r="D95" s="154" t="s">
        <v>234</v>
      </c>
      <c r="E95" s="155">
        <v>13</v>
      </c>
      <c r="F95" s="155">
        <v>421</v>
      </c>
      <c r="G95" s="156">
        <f>E95*F95</f>
        <v>5473</v>
      </c>
      <c r="O95" s="150">
        <v>2</v>
      </c>
      <c r="AA95" s="123">
        <v>12</v>
      </c>
      <c r="AB95" s="123">
        <v>0</v>
      </c>
      <c r="AC95" s="123">
        <v>72</v>
      </c>
      <c r="AZ95" s="123">
        <v>2</v>
      </c>
      <c r="BA95" s="123">
        <f>IF(AZ95=1,G95,0)</f>
        <v>0</v>
      </c>
      <c r="BB95" s="123">
        <f>IF(AZ95=2,G95,0)</f>
        <v>5473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</v>
      </c>
    </row>
    <row r="96" spans="1:104" ht="12.75">
      <c r="A96" s="151">
        <v>73</v>
      </c>
      <c r="B96" s="152" t="s">
        <v>235</v>
      </c>
      <c r="C96" s="153" t="s">
        <v>236</v>
      </c>
      <c r="D96" s="154" t="s">
        <v>119</v>
      </c>
      <c r="E96" s="155">
        <v>7.5</v>
      </c>
      <c r="F96" s="155">
        <v>833</v>
      </c>
      <c r="G96" s="156">
        <f>E96*F96</f>
        <v>6247.5</v>
      </c>
      <c r="O96" s="150">
        <v>2</v>
      </c>
      <c r="AA96" s="123">
        <v>12</v>
      </c>
      <c r="AB96" s="123">
        <v>0</v>
      </c>
      <c r="AC96" s="123">
        <v>73</v>
      </c>
      <c r="AZ96" s="123">
        <v>2</v>
      </c>
      <c r="BA96" s="123">
        <f>IF(AZ96=1,G96,0)</f>
        <v>0</v>
      </c>
      <c r="BB96" s="123">
        <f>IF(AZ96=2,G96,0)</f>
        <v>6247.5</v>
      </c>
      <c r="BC96" s="123">
        <f>IF(AZ96=3,G96,0)</f>
        <v>0</v>
      </c>
      <c r="BD96" s="123">
        <f>IF(AZ96=4,G96,0)</f>
        <v>0</v>
      </c>
      <c r="BE96" s="123">
        <f>IF(AZ96=5,G96,0)</f>
        <v>0</v>
      </c>
      <c r="CZ96" s="123">
        <v>0.38531</v>
      </c>
    </row>
    <row r="97" spans="1:57" ht="12.75">
      <c r="A97" s="157"/>
      <c r="B97" s="158" t="s">
        <v>69</v>
      </c>
      <c r="C97" s="159" t="str">
        <f>CONCATENATE(B93," ",C93)</f>
        <v>721 Vnitřní kanalizace</v>
      </c>
      <c r="D97" s="157"/>
      <c r="E97" s="160"/>
      <c r="F97" s="160"/>
      <c r="G97" s="161">
        <f>SUM(G93:G96)</f>
        <v>17143</v>
      </c>
      <c r="O97" s="150">
        <v>4</v>
      </c>
      <c r="BA97" s="162">
        <f>SUM(BA93:BA96)</f>
        <v>0</v>
      </c>
      <c r="BB97" s="162">
        <f>SUM(BB93:BB96)</f>
        <v>17143</v>
      </c>
      <c r="BC97" s="162">
        <f>SUM(BC93:BC96)</f>
        <v>0</v>
      </c>
      <c r="BD97" s="162">
        <f>SUM(BD93:BD96)</f>
        <v>0</v>
      </c>
      <c r="BE97" s="162">
        <f>SUM(BE93:BE96)</f>
        <v>0</v>
      </c>
    </row>
    <row r="98" spans="1:15" ht="12.75">
      <c r="A98" s="143" t="s">
        <v>65</v>
      </c>
      <c r="B98" s="144" t="s">
        <v>237</v>
      </c>
      <c r="C98" s="145" t="s">
        <v>238</v>
      </c>
      <c r="D98" s="146"/>
      <c r="E98" s="147"/>
      <c r="F98" s="147"/>
      <c r="G98" s="148"/>
      <c r="H98" s="149"/>
      <c r="I98" s="149"/>
      <c r="O98" s="150">
        <v>1</v>
      </c>
    </row>
    <row r="99" spans="1:104" ht="12.75">
      <c r="A99" s="151">
        <v>74</v>
      </c>
      <c r="B99" s="152" t="s">
        <v>239</v>
      </c>
      <c r="C99" s="153" t="s">
        <v>240</v>
      </c>
      <c r="D99" s="154" t="s">
        <v>119</v>
      </c>
      <c r="E99" s="155">
        <v>89</v>
      </c>
      <c r="F99" s="155">
        <v>91.2</v>
      </c>
      <c r="G99" s="156">
        <f>E99*F99</f>
        <v>8116.8</v>
      </c>
      <c r="O99" s="150">
        <v>2</v>
      </c>
      <c r="AA99" s="123">
        <v>12</v>
      </c>
      <c r="AB99" s="123">
        <v>0</v>
      </c>
      <c r="AC99" s="123">
        <v>74</v>
      </c>
      <c r="AZ99" s="123">
        <v>4</v>
      </c>
      <c r="BA99" s="123">
        <f>IF(AZ99=1,G99,0)</f>
        <v>0</v>
      </c>
      <c r="BB99" s="123">
        <f>IF(AZ99=2,G99,0)</f>
        <v>0</v>
      </c>
      <c r="BC99" s="123">
        <f>IF(AZ99=3,G99,0)</f>
        <v>0</v>
      </c>
      <c r="BD99" s="123">
        <f>IF(AZ99=4,G99,0)</f>
        <v>8116.8</v>
      </c>
      <c r="BE99" s="123">
        <f>IF(AZ99=5,G99,0)</f>
        <v>0</v>
      </c>
      <c r="CZ99" s="123">
        <v>0</v>
      </c>
    </row>
    <row r="100" spans="1:104" ht="12.75">
      <c r="A100" s="151">
        <v>75</v>
      </c>
      <c r="B100" s="152" t="s">
        <v>66</v>
      </c>
      <c r="C100" s="153" t="s">
        <v>241</v>
      </c>
      <c r="D100" s="154" t="s">
        <v>119</v>
      </c>
      <c r="E100" s="155">
        <v>10</v>
      </c>
      <c r="F100" s="155">
        <v>100</v>
      </c>
      <c r="G100" s="156">
        <f>E100*F100</f>
        <v>1000</v>
      </c>
      <c r="O100" s="150">
        <v>2</v>
      </c>
      <c r="AA100" s="123">
        <v>12</v>
      </c>
      <c r="AB100" s="123">
        <v>0</v>
      </c>
      <c r="AC100" s="123">
        <v>75</v>
      </c>
      <c r="AZ100" s="123">
        <v>4</v>
      </c>
      <c r="BA100" s="123">
        <f>IF(AZ100=1,G100,0)</f>
        <v>0</v>
      </c>
      <c r="BB100" s="123">
        <f>IF(AZ100=2,G100,0)</f>
        <v>0</v>
      </c>
      <c r="BC100" s="123">
        <f>IF(AZ100=3,G100,0)</f>
        <v>0</v>
      </c>
      <c r="BD100" s="123">
        <f>IF(AZ100=4,G100,0)</f>
        <v>1000</v>
      </c>
      <c r="BE100" s="123">
        <f>IF(AZ100=5,G100,0)</f>
        <v>0</v>
      </c>
      <c r="CZ100" s="123">
        <v>0</v>
      </c>
    </row>
    <row r="101" spans="1:57" ht="12.75">
      <c r="A101" s="157"/>
      <c r="B101" s="158" t="s">
        <v>69</v>
      </c>
      <c r="C101" s="159" t="str">
        <f>CONCATENATE(B98," ",C98)</f>
        <v>M21 Elektromontáže</v>
      </c>
      <c r="D101" s="157"/>
      <c r="E101" s="160"/>
      <c r="F101" s="160"/>
      <c r="G101" s="161">
        <f>SUM(G98:G100)</f>
        <v>9116.8</v>
      </c>
      <c r="O101" s="150">
        <v>4</v>
      </c>
      <c r="BA101" s="162">
        <f>SUM(BA98:BA100)</f>
        <v>0</v>
      </c>
      <c r="BB101" s="162">
        <f>SUM(BB98:BB100)</f>
        <v>0</v>
      </c>
      <c r="BC101" s="162">
        <f>SUM(BC98:BC100)</f>
        <v>0</v>
      </c>
      <c r="BD101" s="162">
        <f>SUM(BD98:BD100)</f>
        <v>9116.8</v>
      </c>
      <c r="BE101" s="162">
        <f>SUM(BE98:BE100)</f>
        <v>0</v>
      </c>
    </row>
    <row r="102" spans="1:7" ht="12.75">
      <c r="A102" s="124"/>
      <c r="B102" s="124"/>
      <c r="C102" s="124"/>
      <c r="D102" s="124"/>
      <c r="E102" s="124"/>
      <c r="F102" s="124"/>
      <c r="G102" s="124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spans="1:7" ht="12.75">
      <c r="A125" s="163"/>
      <c r="B125" s="163"/>
      <c r="C125" s="163"/>
      <c r="D125" s="163"/>
      <c r="E125" s="163"/>
      <c r="F125" s="163"/>
      <c r="G125" s="163"/>
    </row>
    <row r="126" spans="1:7" ht="12.75">
      <c r="A126" s="163"/>
      <c r="B126" s="163"/>
      <c r="C126" s="163"/>
      <c r="D126" s="163"/>
      <c r="E126" s="163"/>
      <c r="F126" s="163"/>
      <c r="G126" s="163"/>
    </row>
    <row r="127" spans="1:7" ht="12.75">
      <c r="A127" s="163"/>
      <c r="B127" s="163"/>
      <c r="C127" s="163"/>
      <c r="D127" s="163"/>
      <c r="E127" s="163"/>
      <c r="F127" s="163"/>
      <c r="G127" s="163"/>
    </row>
    <row r="128" spans="1:7" ht="12.75">
      <c r="A128" s="163"/>
      <c r="B128" s="163"/>
      <c r="C128" s="163"/>
      <c r="D128" s="163"/>
      <c r="E128" s="163"/>
      <c r="F128" s="163"/>
      <c r="G128" s="16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spans="1:2" ht="12.75">
      <c r="A160" s="164"/>
      <c r="B160" s="164"/>
    </row>
    <row r="161" spans="1:7" ht="12.75">
      <c r="A161" s="163"/>
      <c r="B161" s="163"/>
      <c r="C161" s="166"/>
      <c r="D161" s="166"/>
      <c r="E161" s="167"/>
      <c r="F161" s="166"/>
      <c r="G161" s="168"/>
    </row>
    <row r="162" spans="1:7" ht="12.75">
      <c r="A162" s="169"/>
      <c r="B162" s="169"/>
      <c r="C162" s="163"/>
      <c r="D162" s="163"/>
      <c r="E162" s="170"/>
      <c r="F162" s="163"/>
      <c r="G162" s="163"/>
    </row>
    <row r="163" spans="1:7" ht="12.75">
      <c r="A163" s="163"/>
      <c r="B163" s="163"/>
      <c r="C163" s="163"/>
      <c r="D163" s="163"/>
      <c r="E163" s="170"/>
      <c r="F163" s="163"/>
      <c r="G163" s="163"/>
    </row>
    <row r="164" spans="1:7" ht="12.75">
      <c r="A164" s="163"/>
      <c r="B164" s="163"/>
      <c r="C164" s="163"/>
      <c r="D164" s="163"/>
      <c r="E164" s="170"/>
      <c r="F164" s="163"/>
      <c r="G164" s="163"/>
    </row>
    <row r="165" spans="1:7" ht="12.75">
      <c r="A165" s="163"/>
      <c r="B165" s="163"/>
      <c r="C165" s="163"/>
      <c r="D165" s="163"/>
      <c r="E165" s="170"/>
      <c r="F165" s="163"/>
      <c r="G165" s="163"/>
    </row>
    <row r="166" spans="1:7" ht="12.75">
      <c r="A166" s="163"/>
      <c r="B166" s="163"/>
      <c r="C166" s="163"/>
      <c r="D166" s="163"/>
      <c r="E166" s="170"/>
      <c r="F166" s="163"/>
      <c r="G166" s="163"/>
    </row>
    <row r="167" spans="1:7" ht="12.75">
      <c r="A167" s="163"/>
      <c r="B167" s="163"/>
      <c r="C167" s="163"/>
      <c r="D167" s="163"/>
      <c r="E167" s="170"/>
      <c r="F167" s="163"/>
      <c r="G167" s="163"/>
    </row>
    <row r="168" spans="1:7" ht="12.75">
      <c r="A168" s="163"/>
      <c r="B168" s="163"/>
      <c r="C168" s="163"/>
      <c r="D168" s="163"/>
      <c r="E168" s="170"/>
      <c r="F168" s="163"/>
      <c r="G168" s="163"/>
    </row>
    <row r="169" spans="1:7" ht="12.75">
      <c r="A169" s="163"/>
      <c r="B169" s="163"/>
      <c r="C169" s="163"/>
      <c r="D169" s="163"/>
      <c r="E169" s="170"/>
      <c r="F169" s="163"/>
      <c r="G169" s="163"/>
    </row>
    <row r="170" spans="1:7" ht="12.75">
      <c r="A170" s="163"/>
      <c r="B170" s="163"/>
      <c r="C170" s="163"/>
      <c r="D170" s="163"/>
      <c r="E170" s="170"/>
      <c r="F170" s="163"/>
      <c r="G170" s="163"/>
    </row>
    <row r="171" spans="1:7" ht="12.75">
      <c r="A171" s="163"/>
      <c r="B171" s="163"/>
      <c r="C171" s="163"/>
      <c r="D171" s="163"/>
      <c r="E171" s="170"/>
      <c r="F171" s="163"/>
      <c r="G171" s="163"/>
    </row>
    <row r="172" spans="1:7" ht="12.75">
      <c r="A172" s="163"/>
      <c r="B172" s="163"/>
      <c r="C172" s="163"/>
      <c r="D172" s="163"/>
      <c r="E172" s="170"/>
      <c r="F172" s="163"/>
      <c r="G172" s="163"/>
    </row>
    <row r="173" spans="1:7" ht="12.75">
      <c r="A173" s="163"/>
      <c r="B173" s="163"/>
      <c r="C173" s="163"/>
      <c r="D173" s="163"/>
      <c r="E173" s="170"/>
      <c r="F173" s="163"/>
      <c r="G173" s="163"/>
    </row>
    <row r="174" spans="1:7" ht="12.75">
      <c r="A174" s="163"/>
      <c r="B174" s="163"/>
      <c r="C174" s="163"/>
      <c r="D174" s="163"/>
      <c r="E174" s="170"/>
      <c r="F174" s="163"/>
      <c r="G174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Kulda</dc:creator>
  <cp:keywords/>
  <dc:description/>
  <cp:lastModifiedBy>Kulin</cp:lastModifiedBy>
  <cp:lastPrinted>2010-08-03T17:06:00Z</cp:lastPrinted>
  <dcterms:created xsi:type="dcterms:W3CDTF">2008-08-13T07:24:42Z</dcterms:created>
  <dcterms:modified xsi:type="dcterms:W3CDTF">2010-08-03T17:06:34Z</dcterms:modified>
  <cp:category/>
  <cp:version/>
  <cp:contentType/>
  <cp:contentStatus/>
</cp:coreProperties>
</file>